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UBLIC\Ура! Подарки Отдел Продаж\2025\Упаковка\"/>
    </mc:Choice>
  </mc:AlternateContent>
  <xr:revisionPtr revIDLastSave="0" documentId="13_ncr:1_{FC8D5EC1-1FC0-4FE4-827B-1BED92063F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-лист" sheetId="25" r:id="rId1"/>
    <sheet name="пластик" sheetId="33" r:id="rId2"/>
    <sheet name="Счёт" sheetId="32" state="hidden" r:id="rId3"/>
    <sheet name="Настройки" sheetId="30" state="hidden" r:id="rId4"/>
  </sheets>
  <definedNames>
    <definedName name="_xlnm._FilterDatabase" localSheetId="0" hidden="1">'Прайс-лист'!$E$3:$M$28</definedName>
    <definedName name="_xlnm.Print_Titles" localSheetId="0">'Прайс-лист'!$1:$4</definedName>
    <definedName name="_xlnm.Print_Area" localSheetId="0">'Прайс-лист'!$B$1:$N$30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32" l="1"/>
  <c r="Q2" i="32"/>
  <c r="Q3" i="32"/>
  <c r="Q4" i="32"/>
  <c r="Q5" i="32"/>
  <c r="Q6" i="32"/>
  <c r="Q7" i="32"/>
  <c r="Q8" i="32"/>
  <c r="Q9" i="32"/>
  <c r="Q10" i="32"/>
  <c r="Q11" i="32"/>
  <c r="Q12" i="32"/>
  <c r="Q13" i="32"/>
  <c r="Q14" i="32"/>
  <c r="Q15" i="32"/>
  <c r="Q16" i="32"/>
  <c r="Q17" i="32"/>
  <c r="Q18" i="32"/>
  <c r="Q19" i="32"/>
  <c r="Q20" i="32"/>
  <c r="Q21" i="32"/>
  <c r="Q22" i="32"/>
  <c r="Q23" i="32"/>
  <c r="Q24" i="32"/>
  <c r="C3" i="32"/>
  <c r="E3" i="32" l="1"/>
  <c r="F3" i="32" s="1"/>
  <c r="O3" i="32" s="1"/>
  <c r="N3" i="32" s="1"/>
  <c r="M3" i="32" s="1"/>
  <c r="L3" i="32" s="1"/>
  <c r="K3" i="32" s="1"/>
  <c r="C4" i="32"/>
  <c r="E4" i="32" s="1"/>
  <c r="F4" i="32" s="1"/>
  <c r="O4" i="32" s="1"/>
  <c r="N4" i="32" s="1"/>
  <c r="M4" i="32" s="1"/>
  <c r="L4" i="32" s="1"/>
  <c r="K4" i="32" s="1"/>
  <c r="E5" i="32"/>
  <c r="F5" i="32" s="1"/>
  <c r="O5" i="32" s="1"/>
  <c r="N5" i="32" s="1"/>
  <c r="M5" i="32" s="1"/>
  <c r="L5" i="32" s="1"/>
  <c r="K5" i="32" s="1"/>
  <c r="C6" i="32"/>
  <c r="E6" i="32" s="1"/>
  <c r="F6" i="32" s="1"/>
  <c r="O6" i="32" s="1"/>
  <c r="N6" i="32" s="1"/>
  <c r="M6" i="32" s="1"/>
  <c r="L6" i="32" s="1"/>
  <c r="K6" i="32" s="1"/>
  <c r="C7" i="32"/>
  <c r="E7" i="32" s="1"/>
  <c r="F7" i="32" s="1"/>
  <c r="O7" i="32" s="1"/>
  <c r="N7" i="32" s="1"/>
  <c r="M7" i="32" s="1"/>
  <c r="L7" i="32" s="1"/>
  <c r="K7" i="32" s="1"/>
  <c r="C8" i="32"/>
  <c r="E8" i="32" s="1"/>
  <c r="F8" i="32" s="1"/>
  <c r="O8" i="32" s="1"/>
  <c r="N8" i="32" s="1"/>
  <c r="M8" i="32" s="1"/>
  <c r="L8" i="32" s="1"/>
  <c r="K8" i="32" s="1"/>
  <c r="C9" i="32"/>
  <c r="E9" i="32" s="1"/>
  <c r="F9" i="32" s="1"/>
  <c r="O9" i="32" s="1"/>
  <c r="N9" i="32" s="1"/>
  <c r="M9" i="32" s="1"/>
  <c r="L9" i="32" s="1"/>
  <c r="K9" i="32" s="1"/>
  <c r="C10" i="32"/>
  <c r="E10" i="32" s="1"/>
  <c r="F10" i="32" s="1"/>
  <c r="O10" i="32" s="1"/>
  <c r="N10" i="32" s="1"/>
  <c r="M10" i="32" s="1"/>
  <c r="L10" i="32" s="1"/>
  <c r="K10" i="32" s="1"/>
  <c r="C11" i="32"/>
  <c r="E11" i="32" s="1"/>
  <c r="F11" i="32" s="1"/>
  <c r="O11" i="32" s="1"/>
  <c r="N11" i="32" s="1"/>
  <c r="M11" i="32" s="1"/>
  <c r="L11" i="32" s="1"/>
  <c r="K11" i="32" s="1"/>
  <c r="C12" i="32"/>
  <c r="E12" i="32" s="1"/>
  <c r="F12" i="32" s="1"/>
  <c r="O12" i="32" s="1"/>
  <c r="N12" i="32" s="1"/>
  <c r="M12" i="32" s="1"/>
  <c r="L12" i="32" s="1"/>
  <c r="K12" i="32" s="1"/>
  <c r="C13" i="32"/>
  <c r="E13" i="32" s="1"/>
  <c r="F13" i="32" s="1"/>
  <c r="O13" i="32" s="1"/>
  <c r="N13" i="32" s="1"/>
  <c r="M13" i="32" s="1"/>
  <c r="L13" i="32" s="1"/>
  <c r="K13" i="32" s="1"/>
  <c r="C14" i="32"/>
  <c r="E14" i="32" s="1"/>
  <c r="F14" i="32" s="1"/>
  <c r="O14" i="32" s="1"/>
  <c r="N14" i="32" s="1"/>
  <c r="M14" i="32" s="1"/>
  <c r="L14" i="32" s="1"/>
  <c r="K14" i="32" s="1"/>
  <c r="C15" i="32"/>
  <c r="E15" i="32" s="1"/>
  <c r="F15" i="32" s="1"/>
  <c r="O15" i="32" s="1"/>
  <c r="N15" i="32" s="1"/>
  <c r="M15" i="32" s="1"/>
  <c r="L15" i="32" s="1"/>
  <c r="K15" i="32" s="1"/>
  <c r="C16" i="32"/>
  <c r="E16" i="32" s="1"/>
  <c r="F16" i="32" s="1"/>
  <c r="O16" i="32" s="1"/>
  <c r="N16" i="32" s="1"/>
  <c r="M16" i="32" s="1"/>
  <c r="L16" i="32" s="1"/>
  <c r="K16" i="32" s="1"/>
  <c r="C17" i="32"/>
  <c r="E17" i="32" s="1"/>
  <c r="F17" i="32" s="1"/>
  <c r="O17" i="32" s="1"/>
  <c r="N17" i="32" s="1"/>
  <c r="M17" i="32" s="1"/>
  <c r="L17" i="32" s="1"/>
  <c r="K17" i="32" s="1"/>
  <c r="C18" i="32"/>
  <c r="E18" i="32" s="1"/>
  <c r="F18" i="32" s="1"/>
  <c r="O18" i="32" s="1"/>
  <c r="N18" i="32" s="1"/>
  <c r="M18" i="32" s="1"/>
  <c r="L18" i="32" s="1"/>
  <c r="K18" i="32" s="1"/>
  <c r="C19" i="32"/>
  <c r="E19" i="32" s="1"/>
  <c r="F19" i="32" s="1"/>
  <c r="O19" i="32" s="1"/>
  <c r="N19" i="32" s="1"/>
  <c r="M19" i="32" s="1"/>
  <c r="L19" i="32" s="1"/>
  <c r="K19" i="32" s="1"/>
  <c r="C20" i="32"/>
  <c r="E20" i="32" s="1"/>
  <c r="F20" i="32" s="1"/>
  <c r="O20" i="32" s="1"/>
  <c r="N20" i="32" s="1"/>
  <c r="M20" i="32" s="1"/>
  <c r="L20" i="32" s="1"/>
  <c r="K20" i="32" s="1"/>
  <c r="C21" i="32"/>
  <c r="E21" i="32" s="1"/>
  <c r="F21" i="32" s="1"/>
  <c r="O21" i="32" s="1"/>
  <c r="N21" i="32" s="1"/>
  <c r="M21" i="32" s="1"/>
  <c r="L21" i="32" s="1"/>
  <c r="K21" i="32" s="1"/>
  <c r="C22" i="32"/>
  <c r="E22" i="32" s="1"/>
  <c r="F22" i="32" s="1"/>
  <c r="O22" i="32" s="1"/>
  <c r="N22" i="32" s="1"/>
  <c r="M22" i="32" s="1"/>
  <c r="L22" i="32" s="1"/>
  <c r="K22" i="32" s="1"/>
  <c r="C23" i="32"/>
  <c r="E23" i="32" s="1"/>
  <c r="F23" i="32" s="1"/>
  <c r="O23" i="32" s="1"/>
  <c r="N23" i="32" s="1"/>
  <c r="M23" i="32" s="1"/>
  <c r="L23" i="32" s="1"/>
  <c r="K23" i="32" s="1"/>
  <c r="C24" i="32"/>
  <c r="E24" i="32" s="1"/>
  <c r="F24" i="32" s="1"/>
  <c r="O24" i="32" s="1"/>
  <c r="N24" i="32" s="1"/>
  <c r="M24" i="32" s="1"/>
  <c r="L24" i="32" s="1"/>
  <c r="K24" i="32" s="1"/>
  <c r="C2" i="32"/>
  <c r="E2" i="32" s="1"/>
  <c r="F2" i="32" s="1"/>
  <c r="O2" i="32" s="1"/>
  <c r="N2" i="32" s="1"/>
  <c r="M2" i="32" s="1"/>
  <c r="L2" i="32" s="1"/>
  <c r="K2" i="32" s="1"/>
  <c r="H24" i="25" l="1"/>
  <c r="H7" i="25"/>
  <c r="H16" i="25"/>
  <c r="H25" i="25"/>
  <c r="H22" i="25"/>
  <c r="H18" i="25"/>
  <c r="H21" i="25"/>
  <c r="H14" i="25"/>
  <c r="H8" i="25"/>
  <c r="H17" i="25"/>
  <c r="H9" i="25"/>
  <c r="H6" i="25"/>
  <c r="H20" i="25"/>
  <c r="H19" i="25"/>
  <c r="H15" i="25"/>
  <c r="H13" i="25"/>
  <c r="H27" i="25"/>
  <c r="H11" i="25"/>
  <c r="H28" i="25"/>
  <c r="H26" i="25"/>
  <c r="H10" i="25"/>
  <c r="Q25" i="32"/>
  <c r="M29" i="25"/>
  <c r="R14" i="32" l="1"/>
  <c r="N18" i="25" s="1"/>
  <c r="R20" i="32"/>
  <c r="N24" i="25" s="1"/>
  <c r="R5" i="32"/>
  <c r="N9" i="25" s="1"/>
  <c r="R2" i="32"/>
  <c r="N6" i="25" s="1"/>
  <c r="R11" i="32"/>
  <c r="N15" i="25" s="1"/>
  <c r="R19" i="32"/>
  <c r="N23" i="25" s="1"/>
  <c r="R23" i="32"/>
  <c r="N27" i="25" s="1"/>
  <c r="R4" i="32"/>
  <c r="N8" i="25" s="1"/>
  <c r="R12" i="32"/>
  <c r="N16" i="25" s="1"/>
  <c r="R22" i="32"/>
  <c r="N26" i="25" s="1"/>
  <c r="R18" i="32"/>
  <c r="N22" i="25" s="1"/>
  <c r="R7" i="32"/>
  <c r="N11" i="25" s="1"/>
  <c r="R16" i="32"/>
  <c r="N20" i="25" s="1"/>
  <c r="L14" i="25"/>
  <c r="J9" i="25"/>
  <c r="I25" i="25"/>
  <c r="J20" i="25"/>
  <c r="K28" i="25"/>
  <c r="K13" i="25"/>
  <c r="K20" i="25"/>
  <c r="L6" i="25"/>
  <c r="K25" i="25"/>
  <c r="I19" i="25"/>
  <c r="J14" i="25"/>
  <c r="I14" i="25"/>
  <c r="L28" i="25"/>
  <c r="I20" i="25"/>
  <c r="K6" i="25"/>
  <c r="J17" i="25"/>
  <c r="L21" i="25"/>
  <c r="J25" i="25"/>
  <c r="L26" i="25"/>
  <c r="K26" i="25"/>
  <c r="I26" i="25"/>
  <c r="K17" i="25"/>
  <c r="R3" i="32"/>
  <c r="N7" i="25" s="1"/>
  <c r="K11" i="25"/>
  <c r="J6" i="25"/>
  <c r="J8" i="25"/>
  <c r="K21" i="25"/>
  <c r="K16" i="25"/>
  <c r="J7" i="25"/>
  <c r="I17" i="25"/>
  <c r="I28" i="25"/>
  <c r="L17" i="25"/>
  <c r="L15" i="25"/>
  <c r="J21" i="25"/>
  <c r="J16" i="25"/>
  <c r="J19" i="25"/>
  <c r="K14" i="25"/>
  <c r="J26" i="25"/>
  <c r="L25" i="25"/>
  <c r="R6" i="32"/>
  <c r="N10" i="25" s="1"/>
  <c r="L10" i="25"/>
  <c r="J11" i="25"/>
  <c r="K15" i="25"/>
  <c r="I8" i="25"/>
  <c r="L18" i="25"/>
  <c r="K24" i="25"/>
  <c r="L13" i="25"/>
  <c r="J28" i="25"/>
  <c r="R13" i="32"/>
  <c r="N17" i="25" s="1"/>
  <c r="R24" i="32"/>
  <c r="N28" i="25" s="1"/>
  <c r="I11" i="25"/>
  <c r="K18" i="25"/>
  <c r="I16" i="25"/>
  <c r="J24" i="25"/>
  <c r="I21" i="25"/>
  <c r="J13" i="25"/>
  <c r="J15" i="25"/>
  <c r="I9" i="25"/>
  <c r="J18" i="25"/>
  <c r="L22" i="25"/>
  <c r="L16" i="25"/>
  <c r="I24" i="25"/>
  <c r="K9" i="25"/>
  <c r="J27" i="25"/>
  <c r="I13" i="25"/>
  <c r="R8" i="32"/>
  <c r="N12" i="25" s="1"/>
  <c r="L27" i="25"/>
  <c r="L8" i="25"/>
  <c r="I18" i="25"/>
  <c r="I22" i="25"/>
  <c r="I6" i="25"/>
  <c r="J10" i="25"/>
  <c r="I10" i="25"/>
  <c r="I15" i="25"/>
  <c r="R17" i="32"/>
  <c r="N21" i="25" s="1"/>
  <c r="R9" i="32"/>
  <c r="N13" i="25" s="1"/>
  <c r="K27" i="25"/>
  <c r="L19" i="25"/>
  <c r="K22" i="25"/>
  <c r="L7" i="25"/>
  <c r="I27" i="25"/>
  <c r="I7" i="25"/>
  <c r="L20" i="25"/>
  <c r="L11" i="25"/>
  <c r="R21" i="32"/>
  <c r="N25" i="25" s="1"/>
  <c r="K8" i="25"/>
  <c r="K10" i="25"/>
  <c r="R15" i="32"/>
  <c r="N19" i="25" s="1"/>
  <c r="K19" i="25"/>
  <c r="L9" i="25"/>
  <c r="J22" i="25"/>
  <c r="K7" i="25"/>
  <c r="L24" i="25"/>
  <c r="R10" i="32"/>
  <c r="N14" i="25" s="1"/>
  <c r="N29" i="25" l="1"/>
  <c r="R25" i="32"/>
</calcChain>
</file>

<file path=xl/sharedStrings.xml><?xml version="1.0" encoding="utf-8"?>
<sst xmlns="http://schemas.openxmlformats.org/spreadsheetml/2006/main" count="189" uniqueCount="181">
  <si>
    <t xml:space="preserve">Артикул </t>
  </si>
  <si>
    <t>Фото</t>
  </si>
  <si>
    <t>ТЗ-39</t>
  </si>
  <si>
    <t>20*16*27</t>
  </si>
  <si>
    <t>УПАКОВКА ИЗ ТЕКСТИЛЯ</t>
  </si>
  <si>
    <t>UID Системы</t>
  </si>
  <si>
    <t>Наименование</t>
  </si>
  <si>
    <t>Вес вложения, г.</t>
  </si>
  <si>
    <t>Цена за штуку при общем объеме заказа:</t>
  </si>
  <si>
    <r>
      <t xml:space="preserve">Представленная в данном прайс-листе продукция запатентована как объемные товарные знаки. 
Любое несанкционированное копирование преследуется по закону.
</t>
    </r>
    <r>
      <rPr>
        <sz val="10"/>
        <rFont val="Arial"/>
        <family val="2"/>
      </rPr>
      <t>(статья 1406.1 ГК РФ; статья 150.4 КоАП РФ; статьи 146, 147 УК РФ)</t>
    </r>
  </si>
  <si>
    <t>Weight</t>
  </si>
  <si>
    <t>Quantity</t>
  </si>
  <si>
    <t>Dimensions</t>
  </si>
  <si>
    <t>1000+</t>
  </si>
  <si>
    <t>Sum</t>
  </si>
  <si>
    <t>UID</t>
  </si>
  <si>
    <t>Art.</t>
  </si>
  <si>
    <t>Name</t>
  </si>
  <si>
    <t>Photo</t>
  </si>
  <si>
    <t>Длина, ширина, высота,
см.</t>
  </si>
  <si>
    <t>Кол-во в коробе,
шт.</t>
  </si>
  <si>
    <t>На сумму</t>
  </si>
  <si>
    <t>Cart</t>
  </si>
  <si>
    <t>Итого:</t>
  </si>
  <si>
    <t>более
1000 шт.</t>
  </si>
  <si>
    <t>до 
100 шт.</t>
  </si>
  <si>
    <t>100-300
шт.</t>
  </si>
  <si>
    <t>300-700
шт.</t>
  </si>
  <si>
    <t>700-1000
шт.</t>
  </si>
  <si>
    <t>093a965d-87be-11eb-99b8-000c295dc444</t>
  </si>
  <si>
    <t>093a9666-87be-11eb-99b8-000c295dc444</t>
  </si>
  <si>
    <t>093a9669-87be-11eb-99b8-000c295dc444</t>
  </si>
  <si>
    <t>093a9671-87be-11eb-99b8-000c295dc444</t>
  </si>
  <si>
    <t>093a967a-87be-11eb-99b8-000c295dc444</t>
  </si>
  <si>
    <t>093a967f-87be-11eb-99b8-000c295dc444</t>
  </si>
  <si>
    <t>093a9684-87be-11eb-99b8-000c295dc444</t>
  </si>
  <si>
    <t>093a9689-87be-11eb-99b8-000c295dc444</t>
  </si>
  <si>
    <t>093a9694-87be-11eb-99b8-000c295dc444</t>
  </si>
  <si>
    <t>093a9697-87be-11eb-99b8-000c295dc444</t>
  </si>
  <si>
    <t>5666f7c8-87cc-11eb-99b8-000c295dc444</t>
  </si>
  <si>
    <t>5666f7cd-87cc-11eb-99b8-000c295dc444</t>
  </si>
  <si>
    <t>5666f7d2-87cc-11eb-99b8-000c295dc444</t>
  </si>
  <si>
    <t>093a968e-87be-11eb-99b8-000c295dc444</t>
  </si>
  <si>
    <t>5666f7fc-87cc-11eb-99b8-000c295dc444</t>
  </si>
  <si>
    <t>5666f800-87cc-11eb-99b8-000c295dc444</t>
  </si>
  <si>
    <t>5666f804-87cc-11eb-99b8-000c295dc444</t>
  </si>
  <si>
    <t>de673d7f-87f5-11eb-99b8-000c295dc444</t>
  </si>
  <si>
    <t>de673d84-87f5-11eb-99b8-000c295dc444</t>
  </si>
  <si>
    <t>de673d87-87f5-11eb-99b8-000c295dc444</t>
  </si>
  <si>
    <t>5666f7d9-87cc-11eb-99b8-000c295dc444</t>
  </si>
  <si>
    <t>093a9661-87be-11eb-99b8-000c295dc444</t>
  </si>
  <si>
    <t>6106cbc1-5fb0-11ea-b226-000c2916a183</t>
  </si>
  <si>
    <t>Желаемый объем 
заказа, шт.</t>
  </si>
  <si>
    <t>Дед Мороз</t>
  </si>
  <si>
    <t>Курс =</t>
  </si>
  <si>
    <t>Заказано</t>
  </si>
  <si>
    <r>
      <t xml:space="preserve">После внесения покупателем предоплаты цена фиксируется. 
</t>
    </r>
    <r>
      <rPr>
        <sz val="10"/>
        <color theme="0"/>
        <rFont val="Calibri"/>
        <family val="2"/>
        <scheme val="minor"/>
      </rPr>
      <t xml:space="preserve">При отсутствии предоплаты и изменении курса рубля к ин. валюте более чем на 5%, Компания оставляет за собой право пересмотра указанных цен. </t>
    </r>
  </si>
  <si>
    <t>Артикул</t>
  </si>
  <si>
    <t>Цена, юань</t>
  </si>
  <si>
    <t>Цена, руб.</t>
  </si>
  <si>
    <t>Коэфф.</t>
  </si>
  <si>
    <t>Цена (до 100, без скидок)</t>
  </si>
  <si>
    <t>Округленная (←)</t>
  </si>
  <si>
    <t>www.ura-podarki.ru</t>
  </si>
  <si>
    <t>141407, Московская обл.
 г. Химки, улица Бабакина, 5А
+7 (495) 913-30-06</t>
  </si>
  <si>
    <t>info@ura-podarki.ru</t>
  </si>
  <si>
    <t>К отображению:</t>
  </si>
  <si>
    <t>К оплате</t>
  </si>
  <si>
    <t>Границы</t>
  </si>
  <si>
    <t>К</t>
  </si>
  <si>
    <t>НОВОГОДНЯЯ ПРОГРАММА 2025-2026</t>
  </si>
  <si>
    <t>У26-1</t>
  </si>
  <si>
    <t>14*17*26 (28*32)</t>
  </si>
  <si>
    <t>У26-2</t>
  </si>
  <si>
    <t>19*20*33,5</t>
  </si>
  <si>
    <t>У26-3</t>
  </si>
  <si>
    <t>Фил</t>
  </si>
  <si>
    <t>20*20*32,5</t>
  </si>
  <si>
    <t>У26-4</t>
  </si>
  <si>
    <t xml:space="preserve">Пик </t>
  </si>
  <si>
    <t>18*18*32</t>
  </si>
  <si>
    <t>У26-5</t>
  </si>
  <si>
    <t xml:space="preserve">Колин </t>
  </si>
  <si>
    <t>19*19*29</t>
  </si>
  <si>
    <t>У26-6</t>
  </si>
  <si>
    <t xml:space="preserve">Орион </t>
  </si>
  <si>
    <t>18*20,5*29</t>
  </si>
  <si>
    <t>У26-7</t>
  </si>
  <si>
    <t>Джейк</t>
  </si>
  <si>
    <t>21*19*30</t>
  </si>
  <si>
    <t>У26-8</t>
  </si>
  <si>
    <t>Грег</t>
  </si>
  <si>
    <t>18,5*19*31,5</t>
  </si>
  <si>
    <t>У26-9</t>
  </si>
  <si>
    <t xml:space="preserve">Малахит </t>
  </si>
  <si>
    <t>19,5*19*32,5</t>
  </si>
  <si>
    <t>У26-10</t>
  </si>
  <si>
    <t>Роберт</t>
  </si>
  <si>
    <t>20*18*37</t>
  </si>
  <si>
    <t>У26-11</t>
  </si>
  <si>
    <t xml:space="preserve">Кристиан </t>
  </si>
  <si>
    <t>20*20,5*32</t>
  </si>
  <si>
    <t>У26-12</t>
  </si>
  <si>
    <t xml:space="preserve">Ника </t>
  </si>
  <si>
    <t>19*21*32</t>
  </si>
  <si>
    <t>У26-13</t>
  </si>
  <si>
    <t>19,5*17*33</t>
  </si>
  <si>
    <t>У26-14</t>
  </si>
  <si>
    <t>18*18*33</t>
  </si>
  <si>
    <t>У26-15</t>
  </si>
  <si>
    <t xml:space="preserve">Янтарь </t>
  </si>
  <si>
    <t>15,5*42*14,5</t>
  </si>
  <si>
    <t>У26-16</t>
  </si>
  <si>
    <t>28*19*30,5</t>
  </si>
  <si>
    <t>У26-17</t>
  </si>
  <si>
    <t>30*5*33</t>
  </si>
  <si>
    <t>У26-18</t>
  </si>
  <si>
    <t xml:space="preserve">Меркурий </t>
  </si>
  <si>
    <t>18*28,5*26,5</t>
  </si>
  <si>
    <t>У26-19</t>
  </si>
  <si>
    <t>29*5*29</t>
  </si>
  <si>
    <t>У26-20</t>
  </si>
  <si>
    <t>30*5*31</t>
  </si>
  <si>
    <t>У26-21</t>
  </si>
  <si>
    <t>17*19*34</t>
  </si>
  <si>
    <t>У26-22</t>
  </si>
  <si>
    <t>18*16*33</t>
  </si>
  <si>
    <t>У26-1 Мартин</t>
  </si>
  <si>
    <t>У26-2 Тим</t>
  </si>
  <si>
    <t>У26-3 Фил</t>
  </si>
  <si>
    <t>У26-4 Пик</t>
  </si>
  <si>
    <t>У26-5 Колин</t>
  </si>
  <si>
    <t>У26-6 Орион</t>
  </si>
  <si>
    <t>У26-7 Джейк</t>
  </si>
  <si>
    <t>У26-8 Грег</t>
  </si>
  <si>
    <t>У26-9 Малахит</t>
  </si>
  <si>
    <t>У26-10 Роберт</t>
  </si>
  <si>
    <t>У26-11 Кристиан</t>
  </si>
  <si>
    <t>У26-12 Ника</t>
  </si>
  <si>
    <t>У26-13 Билли</t>
  </si>
  <si>
    <t>У26-14 Бьянка</t>
  </si>
  <si>
    <t>У26-15 Янтарь</t>
  </si>
  <si>
    <t>У26-16 Ирбис</t>
  </si>
  <si>
    <t>У26-17 Сириус</t>
  </si>
  <si>
    <t>У26-18 Меркурий</t>
  </si>
  <si>
    <t>У26-19 Расмус</t>
  </si>
  <si>
    <t>У26-20 Руби</t>
  </si>
  <si>
    <t>У26-21 Лукас</t>
  </si>
  <si>
    <t>У26-22 Фред</t>
  </si>
  <si>
    <t>ТЗ-39 Мороз</t>
  </si>
  <si>
    <t xml:space="preserve"> Рюкзак Ирбис </t>
  </si>
  <si>
    <t xml:space="preserve">Рюкзак Сириус </t>
  </si>
  <si>
    <t xml:space="preserve">Подушка Расмус </t>
  </si>
  <si>
    <t>Подушка Руби</t>
  </si>
  <si>
    <r>
      <t xml:space="preserve">Лукас              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</si>
  <si>
    <t xml:space="preserve">
                                                                                                                                                                                                141407 г. Химки,  ул.Бабакина, д.5А
                                                                                                                              телефон в Москве: +7 (495) 913-30-06
                                                                                                                            e-mail:info@ura-podarki.ru                                                                                                                                                                                 www.ura-podarki.ru</t>
  </si>
  <si>
    <t>Представленная в данном прайс-листе упаковка запатентована как объемные товарные знаки. Любое несанкционированное копирование преследуется по закону(гражданско-правовой — статья 14 Патентного Закона; административной — статья 150.4 КоАП РФ; уголовной — статьи 146 и 147 УК РФ)</t>
  </si>
  <si>
    <t>УПАКОВКА ИЗ ПЛАСТИКА</t>
  </si>
  <si>
    <t xml:space="preserve">Название </t>
  </si>
  <si>
    <t>кол-во в коробе</t>
  </si>
  <si>
    <t>длина, ширина, высота</t>
  </si>
  <si>
    <t>Тираж, шт.</t>
  </si>
  <si>
    <t>до 100</t>
  </si>
  <si>
    <t>100-300</t>
  </si>
  <si>
    <t>300-700</t>
  </si>
  <si>
    <t>700-1000</t>
  </si>
  <si>
    <t>более 1000</t>
  </si>
  <si>
    <t>!!!Компания оставляет за собой право увеличения цены в случае роста курса доллара более, чем на 5% в случае невнесения предоплаты в течение 5 дней с момента выставления счета. После внесения предоплаты цена за покупателем фиксируется.</t>
  </si>
  <si>
    <t>НОВОГОДНЯЯ ПРОГРАММА  2025-2026</t>
  </si>
  <si>
    <t>УП26-1</t>
  </si>
  <si>
    <t>УП26-2</t>
  </si>
  <si>
    <t>9*20*30</t>
  </si>
  <si>
    <t>Искорка                   (голубая)</t>
  </si>
  <si>
    <t>Искорка                 (розовая)</t>
  </si>
  <si>
    <r>
      <t xml:space="preserve">Мартин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</si>
  <si>
    <r>
      <t xml:space="preserve">Билли          </t>
    </r>
    <r>
      <rPr>
        <b/>
        <sz val="11"/>
        <color rgb="FFFF0000"/>
        <rFont val="Calibri"/>
        <family val="2"/>
        <charset val="204"/>
        <scheme val="minor"/>
      </rPr>
      <t>закончился</t>
    </r>
  </si>
  <si>
    <t>вес вложения, (г)</t>
  </si>
  <si>
    <t xml:space="preserve">Тим                           </t>
  </si>
  <si>
    <t>Внимание!!! Цены действительны до 01 октября 2025 года.</t>
  </si>
  <si>
    <r>
      <t xml:space="preserve">Бьянка </t>
    </r>
    <r>
      <rPr>
        <b/>
        <sz val="11"/>
        <color rgb="FFFF0000"/>
        <rFont val="Calibri"/>
        <family val="2"/>
        <charset val="204"/>
        <scheme val="minor"/>
      </rPr>
      <t>закончилась</t>
    </r>
  </si>
  <si>
    <t xml:space="preserve">Фред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</si>
</sst>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\ #,##0\ [$₽-419]_-;\-\ #,##0\ [$₽-419]_-;_-\ &quot;-&quot;\ [$₽-419]_-;_-@_-"/>
    <numFmt numFmtId="166" formatCode="_-* #,##0_-;\-* #,##0_-;_-* &quot;-&quot;??_-;_-@_-"/>
    <numFmt numFmtId="167" formatCode="#,##0\ [$₽-419]"/>
  </numFmts>
  <fonts count="39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rgb="FFC00000"/>
      <name val="Calibri"/>
      <family val="2"/>
      <scheme val="minor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C00000"/>
      <name val="Calibri"/>
      <family val="2"/>
      <charset val="204"/>
      <scheme val="minor"/>
    </font>
    <font>
      <sz val="11"/>
      <color theme="0"/>
      <name val="Calibri"/>
      <family val="2"/>
      <charset val="204"/>
    </font>
    <font>
      <b/>
      <sz val="10"/>
      <color theme="0"/>
      <name val="Calibri"/>
      <family val="2"/>
      <charset val="204"/>
      <scheme val="minor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i/>
      <sz val="8"/>
      <color theme="1" tint="0.1499984740745262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8"/>
      <color theme="1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EEEE"/>
        <bgColor indexed="64"/>
      </patternFill>
    </fill>
    <fill>
      <patternFill patternType="solid">
        <fgColor rgb="FFF4D5D5"/>
        <bgColor indexed="64"/>
      </patternFill>
    </fill>
    <fill>
      <patternFill patternType="solid">
        <fgColor rgb="FFEFB2B3"/>
        <bgColor indexed="64"/>
      </patternFill>
    </fill>
    <fill>
      <patternFill patternType="solid">
        <fgColor rgb="FFEA9394"/>
        <bgColor indexed="64"/>
      </patternFill>
    </fill>
    <fill>
      <patternFill patternType="solid">
        <fgColor rgb="FFE8797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165" fontId="7" fillId="3" borderId="2" applyFill="0" applyBorder="0">
      <alignment horizontal="center" vertical="center"/>
      <protection hidden="1"/>
    </xf>
    <xf numFmtId="0" fontId="2" fillId="0" borderId="0"/>
    <xf numFmtId="164" fontId="21" fillId="0" borderId="0" applyFont="0" applyFill="0" applyBorder="0" applyAlignment="0" applyProtection="0"/>
    <xf numFmtId="0" fontId="1" fillId="0" borderId="0"/>
    <xf numFmtId="0" fontId="21" fillId="0" borderId="0"/>
    <xf numFmtId="0" fontId="10" fillId="0" borderId="0" applyProtection="0"/>
    <xf numFmtId="0" fontId="22" fillId="0" borderId="0" applyNumberFormat="0" applyFill="0" applyBorder="0" applyAlignment="0" applyProtection="0"/>
  </cellStyleXfs>
  <cellXfs count="12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2" fontId="0" fillId="0" borderId="0" xfId="0" applyNumberFormat="1" applyAlignment="1">
      <alignment horizontal="center" vertical="center"/>
    </xf>
    <xf numFmtId="0" fontId="13" fillId="9" borderId="5" xfId="0" applyFont="1" applyFill="1" applyBorder="1" applyAlignment="1">
      <alignment horizontal="center" vertical="center" textRotation="90" wrapText="1"/>
    </xf>
    <xf numFmtId="0" fontId="7" fillId="0" borderId="9" xfId="0" applyFont="1" applyBorder="1" applyAlignment="1">
      <alignment textRotation="90" wrapText="1"/>
    </xf>
    <xf numFmtId="0" fontId="0" fillId="2" borderId="6" xfId="0" applyFill="1" applyBorder="1"/>
    <xf numFmtId="0" fontId="0" fillId="0" borderId="1" xfId="0" applyBorder="1"/>
    <xf numFmtId="0" fontId="7" fillId="0" borderId="10" xfId="0" applyFont="1" applyBorder="1" applyAlignment="1">
      <alignment textRotation="90" wrapText="1"/>
    </xf>
    <xf numFmtId="0" fontId="0" fillId="10" borderId="1" xfId="0" applyFill="1" applyBorder="1"/>
    <xf numFmtId="0" fontId="14" fillId="0" borderId="1" xfId="0" applyFont="1" applyBorder="1"/>
    <xf numFmtId="0" fontId="14" fillId="10" borderId="1" xfId="0" applyFont="1" applyFill="1" applyBorder="1"/>
    <xf numFmtId="166" fontId="0" fillId="0" borderId="1" xfId="4" applyNumberFormat="1" applyFont="1" applyBorder="1"/>
    <xf numFmtId="0" fontId="14" fillId="13" borderId="1" xfId="0" applyFont="1" applyFill="1" applyBorder="1"/>
    <xf numFmtId="166" fontId="14" fillId="13" borderId="1" xfId="0" applyNumberFormat="1" applyFont="1" applyFill="1" applyBorder="1"/>
    <xf numFmtId="2" fontId="0" fillId="10" borderId="7" xfId="0" applyNumberFormat="1" applyFill="1" applyBorder="1"/>
    <xf numFmtId="0" fontId="27" fillId="9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vertical="top"/>
    </xf>
    <xf numFmtId="0" fontId="29" fillId="2" borderId="1" xfId="0" applyFont="1" applyFill="1" applyBorder="1"/>
    <xf numFmtId="16" fontId="30" fillId="2" borderId="1" xfId="0" applyNumberFormat="1" applyFont="1" applyFill="1" applyBorder="1" applyAlignment="1">
      <alignment horizontal="center" vertical="center" wrapText="1"/>
    </xf>
    <xf numFmtId="14" fontId="30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31" fillId="2" borderId="1" xfId="0" applyFont="1" applyFill="1" applyBorder="1"/>
    <xf numFmtId="0" fontId="29" fillId="0" borderId="1" xfId="0" applyFont="1" applyBorder="1"/>
    <xf numFmtId="0" fontId="7" fillId="0" borderId="13" xfId="0" applyFont="1" applyBorder="1" applyAlignment="1">
      <alignment textRotation="90" wrapText="1"/>
    </xf>
    <xf numFmtId="0" fontId="27" fillId="9" borderId="11" xfId="0" applyFont="1" applyFill="1" applyBorder="1" applyAlignment="1">
      <alignment horizontal="center" vertical="center" wrapText="1"/>
    </xf>
    <xf numFmtId="1" fontId="12" fillId="9" borderId="14" xfId="0" applyNumberFormat="1" applyFont="1" applyFill="1" applyBorder="1" applyAlignment="1">
      <alignment horizontal="center" vertical="center" wrapText="1"/>
    </xf>
    <xf numFmtId="1" fontId="12" fillId="9" borderId="11" xfId="0" applyNumberFormat="1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28" fillId="15" borderId="1" xfId="0" applyFont="1" applyFill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167" fontId="6" fillId="4" borderId="1" xfId="2" applyNumberFormat="1" applyFont="1" applyFill="1" applyBorder="1">
      <alignment horizontal="center" vertical="center"/>
      <protection hidden="1"/>
    </xf>
    <xf numFmtId="167" fontId="6" fillId="5" borderId="1" xfId="2" applyNumberFormat="1" applyFont="1" applyFill="1" applyBorder="1">
      <alignment horizontal="center" vertical="center"/>
      <protection hidden="1"/>
    </xf>
    <xf numFmtId="167" fontId="6" fillId="6" borderId="1" xfId="2" applyNumberFormat="1" applyFont="1" applyFill="1" applyBorder="1">
      <alignment horizontal="center" vertical="center"/>
      <protection hidden="1"/>
    </xf>
    <xf numFmtId="167" fontId="6" fillId="7" borderId="1" xfId="2" applyNumberFormat="1" applyFont="1" applyFill="1" applyBorder="1">
      <alignment horizontal="center" vertical="center"/>
      <protection hidden="1"/>
    </xf>
    <xf numFmtId="167" fontId="6" fillId="8" borderId="1" xfId="2" applyNumberFormat="1" applyFont="1" applyFill="1" applyBorder="1">
      <alignment horizontal="center" vertical="center"/>
      <protection hidden="1"/>
    </xf>
    <xf numFmtId="0" fontId="14" fillId="11" borderId="1" xfId="0" applyFont="1" applyFill="1" applyBorder="1" applyAlignment="1" applyProtection="1">
      <alignment horizontal="center" vertical="center"/>
      <protection locked="0"/>
    </xf>
    <xf numFmtId="167" fontId="0" fillId="0" borderId="1" xfId="0" applyNumberForma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0" fontId="2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26" fillId="0" borderId="1" xfId="0" applyFont="1" applyBorder="1" applyAlignment="1">
      <alignment horizontal="center" vertical="center" textRotation="90"/>
    </xf>
    <xf numFmtId="0" fontId="25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4" fillId="14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2" fontId="12" fillId="9" borderId="4" xfId="0" applyNumberFormat="1" applyFont="1" applyFill="1" applyBorder="1" applyAlignment="1">
      <alignment horizontal="center" vertical="center" wrapText="1"/>
    </xf>
    <xf numFmtId="2" fontId="12" fillId="9" borderId="11" xfId="0" applyNumberFormat="1" applyFont="1" applyFill="1" applyBorder="1" applyAlignment="1">
      <alignment horizontal="center" vertical="center" wrapText="1"/>
    </xf>
    <xf numFmtId="2" fontId="12" fillId="9" borderId="12" xfId="0" applyNumberFormat="1" applyFont="1" applyFill="1" applyBorder="1" applyAlignment="1">
      <alignment horizontal="center" vertical="center" wrapText="1"/>
    </xf>
    <xf numFmtId="2" fontId="12" fillId="9" borderId="16" xfId="0" applyNumberFormat="1" applyFont="1" applyFill="1" applyBorder="1" applyAlignment="1">
      <alignment horizontal="center" vertical="center" wrapText="1"/>
    </xf>
    <xf numFmtId="2" fontId="19" fillId="9" borderId="1" xfId="0" applyNumberFormat="1" applyFont="1" applyFill="1" applyBorder="1" applyAlignment="1">
      <alignment horizontal="center" vertical="center" wrapText="1"/>
    </xf>
    <xf numFmtId="2" fontId="20" fillId="13" borderId="1" xfId="0" applyNumberFormat="1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167" fontId="14" fillId="13" borderId="1" xfId="0" applyNumberFormat="1" applyFont="1" applyFill="1" applyBorder="1" applyAlignment="1">
      <alignment horizontal="center" vertical="center"/>
    </xf>
    <xf numFmtId="0" fontId="11" fillId="2" borderId="22" xfId="8" applyFont="1" applyFill="1" applyBorder="1" applyAlignment="1">
      <alignment horizontal="right" vertical="top"/>
    </xf>
    <xf numFmtId="0" fontId="11" fillId="2" borderId="23" xfId="8" applyFont="1" applyFill="1" applyBorder="1" applyAlignment="1">
      <alignment horizontal="right" vertical="top"/>
    </xf>
    <xf numFmtId="0" fontId="0" fillId="0" borderId="0" xfId="0" applyAlignment="1">
      <alignment horizontal="left" vertical="top"/>
    </xf>
    <xf numFmtId="2" fontId="0" fillId="0" borderId="1" xfId="0" applyNumberFormat="1" applyBorder="1"/>
    <xf numFmtId="0" fontId="14" fillId="16" borderId="1" xfId="0" applyFont="1" applyFill="1" applyBorder="1" applyAlignment="1">
      <alignment horizontal="left" vertical="top"/>
    </xf>
    <xf numFmtId="0" fontId="14" fillId="16" borderId="1" xfId="0" applyFont="1" applyFill="1" applyBorder="1"/>
    <xf numFmtId="0" fontId="28" fillId="16" borderId="1" xfId="0" applyFont="1" applyFill="1" applyBorder="1" applyAlignment="1">
      <alignment horizontal="left" vertical="top"/>
    </xf>
    <xf numFmtId="2" fontId="0" fillId="16" borderId="1" xfId="0" applyNumberFormat="1" applyFill="1" applyBorder="1"/>
    <xf numFmtId="0" fontId="8" fillId="16" borderId="1" xfId="0" applyFont="1" applyFill="1" applyBorder="1" applyAlignment="1">
      <alignment horizontal="left" vertical="top"/>
    </xf>
    <xf numFmtId="49" fontId="8" fillId="0" borderId="1" xfId="0" applyNumberFormat="1" applyFont="1" applyBorder="1" applyAlignment="1">
      <alignment horizontal="center" vertical="center" wrapText="1"/>
    </xf>
    <xf numFmtId="2" fontId="36" fillId="3" borderId="1" xfId="0" applyNumberFormat="1" applyFont="1" applyFill="1" applyBorder="1" applyAlignment="1">
      <alignment horizontal="center" vertical="center" wrapText="1"/>
    </xf>
    <xf numFmtId="1" fontId="36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textRotation="90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18" borderId="1" xfId="0" applyNumberFormat="1" applyFill="1" applyBorder="1" applyAlignment="1">
      <alignment horizontal="center" vertical="center" wrapText="1"/>
    </xf>
    <xf numFmtId="2" fontId="0" fillId="19" borderId="1" xfId="0" applyNumberFormat="1" applyFill="1" applyBorder="1" applyAlignment="1">
      <alignment horizontal="center" vertical="center" wrapText="1"/>
    </xf>
    <xf numFmtId="2" fontId="0" fillId="20" borderId="1" xfId="0" applyNumberFormat="1" applyFill="1" applyBorder="1" applyAlignment="1">
      <alignment horizontal="center" vertical="center" wrapText="1"/>
    </xf>
    <xf numFmtId="2" fontId="0" fillId="21" borderId="1" xfId="0" applyNumberForma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9" borderId="17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textRotation="90" wrapText="1"/>
    </xf>
    <xf numFmtId="0" fontId="13" fillId="9" borderId="3" xfId="0" applyFont="1" applyFill="1" applyBorder="1" applyAlignment="1">
      <alignment horizontal="center" vertical="center" textRotation="90" wrapText="1"/>
    </xf>
    <xf numFmtId="0" fontId="27" fillId="9" borderId="17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16" fillId="9" borderId="17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right" wrapText="1"/>
    </xf>
    <xf numFmtId="0" fontId="11" fillId="2" borderId="20" xfId="0" applyFont="1" applyFill="1" applyBorder="1" applyAlignment="1">
      <alignment horizontal="right" wrapText="1"/>
    </xf>
    <xf numFmtId="0" fontId="15" fillId="2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textRotation="90" wrapText="1"/>
    </xf>
    <xf numFmtId="2" fontId="36" fillId="3" borderId="1" xfId="0" applyNumberFormat="1" applyFont="1" applyFill="1" applyBorder="1" applyAlignment="1">
      <alignment horizontal="center" vertical="center" wrapText="1"/>
    </xf>
    <xf numFmtId="0" fontId="38" fillId="0" borderId="19" xfId="0" applyFont="1" applyBorder="1" applyAlignment="1">
      <alignment horizontal="left" wrapText="1"/>
    </xf>
    <xf numFmtId="0" fontId="33" fillId="0" borderId="1" xfId="0" applyFont="1" applyBorder="1" applyAlignment="1">
      <alignment horizontal="right" vertical="top" wrapText="1"/>
    </xf>
    <xf numFmtId="0" fontId="33" fillId="0" borderId="24" xfId="0" applyFont="1" applyBorder="1" applyAlignment="1">
      <alignment horizontal="right" vertical="top" wrapText="1"/>
    </xf>
    <xf numFmtId="0" fontId="34" fillId="0" borderId="18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34" fillId="0" borderId="20" xfId="0" applyFont="1" applyBorder="1" applyAlignment="1">
      <alignment horizontal="center" vertical="top" wrapText="1"/>
    </xf>
    <xf numFmtId="0" fontId="35" fillId="0" borderId="14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4" fillId="17" borderId="1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textRotation="90"/>
    </xf>
    <xf numFmtId="167" fontId="23" fillId="10" borderId="26" xfId="2" applyNumberFormat="1" applyFont="1" applyFill="1" applyBorder="1" applyAlignment="1">
      <alignment horizontal="center" vertical="center"/>
      <protection hidden="1"/>
    </xf>
    <xf numFmtId="167" fontId="23" fillId="10" borderId="28" xfId="2" applyNumberFormat="1" applyFont="1" applyFill="1" applyBorder="1" applyAlignment="1">
      <alignment horizontal="center" vertical="center"/>
      <protection hidden="1"/>
    </xf>
    <xf numFmtId="167" fontId="23" fillId="10" borderId="27" xfId="2" applyNumberFormat="1" applyFont="1" applyFill="1" applyBorder="1" applyAlignment="1">
      <alignment horizontal="center" vertical="center"/>
      <protection hidden="1"/>
    </xf>
  </cellXfs>
  <cellStyles count="9">
    <cellStyle name="Normal 2" xfId="3" xr:uid="{00000000-0005-0000-0000-000000000000}"/>
    <cellStyle name="Normal 3" xfId="5" xr:uid="{00000000-0005-0000-0000-000001000000}"/>
    <cellStyle name="Ruble price" xfId="2" xr:uid="{00000000-0005-0000-0000-000002000000}"/>
    <cellStyle name="Гиперссылка" xfId="8" builtinId="8"/>
    <cellStyle name="Обычный" xfId="0" builtinId="0"/>
    <cellStyle name="Обычный 2" xfId="1" xr:uid="{00000000-0005-0000-0000-000005000000}"/>
    <cellStyle name="Обычный 4" xfId="6" xr:uid="{00000000-0005-0000-0000-000006000000}"/>
    <cellStyle name="Финансовый" xfId="4" builtinId="3"/>
    <cellStyle name="常规_GGMC08724004 4" xfId="7" xr:uid="{00000000-0005-0000-0000-000008000000}"/>
  </cellStyles>
  <dxfs count="0"/>
  <tableStyles count="0" defaultTableStyle="TableStyleMedium9" defaultPivotStyle="PivotStyleLight16"/>
  <colors>
    <mruColors>
      <color rgb="FFCC6600"/>
      <color rgb="FFFFFF00"/>
      <color rgb="FFFFFFC8"/>
      <color rgb="FFFF7171"/>
      <color rgb="FF66FF66"/>
      <color rgb="FFF8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jpg"/><Relationship Id="rId2" Type="http://schemas.openxmlformats.org/officeDocument/2006/relationships/image" Target="../media/image29.jpg"/><Relationship Id="rId1" Type="http://schemas.openxmlformats.org/officeDocument/2006/relationships/image" Target="../media/image2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27</xdr:row>
      <xdr:rowOff>29590</xdr:rowOff>
    </xdr:from>
    <xdr:to>
      <xdr:col>3</xdr:col>
      <xdr:colOff>1482808</xdr:colOff>
      <xdr:row>27</xdr:row>
      <xdr:rowOff>1433590</xdr:rowOff>
    </xdr:to>
    <xdr:pic>
      <xdr:nvPicPr>
        <xdr:cNvPr id="45" name="Рисунок 44" descr="4.jp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62150" y="37558090"/>
          <a:ext cx="1397083" cy="1404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304800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304800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1143000</xdr:colOff>
      <xdr:row>6</xdr:row>
      <xdr:rowOff>0</xdr:rowOff>
    </xdr:from>
    <xdr:ext cx="1397000" cy="0"/>
    <xdr:pic>
      <xdr:nvPicPr>
        <xdr:cNvPr id="4" name="Рисунок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425" y="3352800"/>
          <a:ext cx="1397000" cy="0"/>
        </a:xfrm>
        <a:prstGeom prst="rect">
          <a:avLst/>
        </a:prstGeom>
      </xdr:spPr>
    </xdr:pic>
    <xdr:clientData/>
  </xdr:oneCellAnchor>
  <xdr:oneCellAnchor>
    <xdr:from>
      <xdr:col>3</xdr:col>
      <xdr:colOff>60961</xdr:colOff>
      <xdr:row>6</xdr:row>
      <xdr:rowOff>0</xdr:rowOff>
    </xdr:from>
    <xdr:ext cx="1472490" cy="0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7386" y="3352800"/>
          <a:ext cx="1472490" cy="0"/>
        </a:xfrm>
        <a:prstGeom prst="rect">
          <a:avLst/>
        </a:prstGeom>
      </xdr:spPr>
    </xdr:pic>
    <xdr:clientData/>
  </xdr:oneCellAnchor>
  <xdr:oneCellAnchor>
    <xdr:from>
      <xdr:col>3</xdr:col>
      <xdr:colOff>1691641</xdr:colOff>
      <xdr:row>6</xdr:row>
      <xdr:rowOff>0</xdr:rowOff>
    </xdr:from>
    <xdr:ext cx="1574574" cy="0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2341" y="3352800"/>
          <a:ext cx="1574574" cy="0"/>
        </a:xfrm>
        <a:prstGeom prst="rect">
          <a:avLst/>
        </a:prstGeom>
      </xdr:spPr>
    </xdr:pic>
    <xdr:clientData/>
  </xdr:oneCellAnchor>
  <xdr:oneCellAnchor>
    <xdr:from>
      <xdr:col>3</xdr:col>
      <xdr:colOff>1143000</xdr:colOff>
      <xdr:row>12</xdr:row>
      <xdr:rowOff>0</xdr:rowOff>
    </xdr:from>
    <xdr:ext cx="1397000" cy="0"/>
    <xdr:pic>
      <xdr:nvPicPr>
        <xdr:cNvPr id="7" name="Рисунок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9425" y="12268200"/>
          <a:ext cx="1397000" cy="0"/>
        </a:xfrm>
        <a:prstGeom prst="rect">
          <a:avLst/>
        </a:prstGeom>
      </xdr:spPr>
    </xdr:pic>
    <xdr:clientData/>
  </xdr:oneCellAnchor>
  <xdr:oneCellAnchor>
    <xdr:from>
      <xdr:col>3</xdr:col>
      <xdr:colOff>60961</xdr:colOff>
      <xdr:row>12</xdr:row>
      <xdr:rowOff>0</xdr:rowOff>
    </xdr:from>
    <xdr:ext cx="1472490" cy="0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7386" y="12268200"/>
          <a:ext cx="1472490" cy="0"/>
        </a:xfrm>
        <a:prstGeom prst="rect">
          <a:avLst/>
        </a:prstGeom>
      </xdr:spPr>
    </xdr:pic>
    <xdr:clientData/>
  </xdr:oneCellAnchor>
  <xdr:oneCellAnchor>
    <xdr:from>
      <xdr:col>3</xdr:col>
      <xdr:colOff>1691641</xdr:colOff>
      <xdr:row>12</xdr:row>
      <xdr:rowOff>0</xdr:rowOff>
    </xdr:from>
    <xdr:ext cx="1574574" cy="0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2341" y="12268200"/>
          <a:ext cx="1574574" cy="0"/>
        </a:xfrm>
        <a:prstGeom prst="rect">
          <a:avLst/>
        </a:prstGeom>
      </xdr:spPr>
    </xdr:pic>
    <xdr:clientData/>
  </xdr:oneCellAnchor>
  <xdr:twoCellAnchor editAs="oneCell">
    <xdr:from>
      <xdr:col>3</xdr:col>
      <xdr:colOff>85725</xdr:colOff>
      <xdr:row>5</xdr:row>
      <xdr:rowOff>38100</xdr:rowOff>
    </xdr:from>
    <xdr:to>
      <xdr:col>3</xdr:col>
      <xdr:colOff>1525725</xdr:colOff>
      <xdr:row>5</xdr:row>
      <xdr:rowOff>1478100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19050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6</xdr:row>
      <xdr:rowOff>19050</xdr:rowOff>
    </xdr:from>
    <xdr:to>
      <xdr:col>3</xdr:col>
      <xdr:colOff>1525725</xdr:colOff>
      <xdr:row>6</xdr:row>
      <xdr:rowOff>1459050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33718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7</xdr:row>
      <xdr:rowOff>28575</xdr:rowOff>
    </xdr:from>
    <xdr:to>
      <xdr:col>3</xdr:col>
      <xdr:colOff>1535250</xdr:colOff>
      <xdr:row>7</xdr:row>
      <xdr:rowOff>1468575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48672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8</xdr:row>
      <xdr:rowOff>19050</xdr:rowOff>
    </xdr:from>
    <xdr:to>
      <xdr:col>3</xdr:col>
      <xdr:colOff>1525725</xdr:colOff>
      <xdr:row>8</xdr:row>
      <xdr:rowOff>1459050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63436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9</xdr:row>
      <xdr:rowOff>19050</xdr:rowOff>
    </xdr:from>
    <xdr:to>
      <xdr:col>3</xdr:col>
      <xdr:colOff>1516200</xdr:colOff>
      <xdr:row>9</xdr:row>
      <xdr:rowOff>1459050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5" y="78295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10</xdr:row>
      <xdr:rowOff>19050</xdr:rowOff>
    </xdr:from>
    <xdr:to>
      <xdr:col>3</xdr:col>
      <xdr:colOff>1525725</xdr:colOff>
      <xdr:row>10</xdr:row>
      <xdr:rowOff>1459050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93154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11</xdr:row>
      <xdr:rowOff>28575</xdr:rowOff>
    </xdr:from>
    <xdr:to>
      <xdr:col>3</xdr:col>
      <xdr:colOff>1535250</xdr:colOff>
      <xdr:row>11</xdr:row>
      <xdr:rowOff>1468575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108108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12</xdr:row>
      <xdr:rowOff>28575</xdr:rowOff>
    </xdr:from>
    <xdr:to>
      <xdr:col>3</xdr:col>
      <xdr:colOff>1535250</xdr:colOff>
      <xdr:row>12</xdr:row>
      <xdr:rowOff>1468575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122967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92850</xdr:colOff>
      <xdr:row>14</xdr:row>
      <xdr:rowOff>16650</xdr:rowOff>
    </xdr:from>
    <xdr:to>
      <xdr:col>3</xdr:col>
      <xdr:colOff>1532850</xdr:colOff>
      <xdr:row>14</xdr:row>
      <xdr:rowOff>1456650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275" y="152566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15</xdr:row>
      <xdr:rowOff>19050</xdr:rowOff>
    </xdr:from>
    <xdr:to>
      <xdr:col>3</xdr:col>
      <xdr:colOff>1535250</xdr:colOff>
      <xdr:row>15</xdr:row>
      <xdr:rowOff>1459050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1674495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92850</xdr:colOff>
      <xdr:row>16</xdr:row>
      <xdr:rowOff>26175</xdr:rowOff>
    </xdr:from>
    <xdr:to>
      <xdr:col>3</xdr:col>
      <xdr:colOff>1532850</xdr:colOff>
      <xdr:row>16</xdr:row>
      <xdr:rowOff>1466175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275" y="182379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90450</xdr:colOff>
      <xdr:row>17</xdr:row>
      <xdr:rowOff>23775</xdr:rowOff>
    </xdr:from>
    <xdr:to>
      <xdr:col>3</xdr:col>
      <xdr:colOff>1530450</xdr:colOff>
      <xdr:row>17</xdr:row>
      <xdr:rowOff>1463775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6875" y="197214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97575</xdr:colOff>
      <xdr:row>18</xdr:row>
      <xdr:rowOff>30900</xdr:rowOff>
    </xdr:from>
    <xdr:to>
      <xdr:col>3</xdr:col>
      <xdr:colOff>1537575</xdr:colOff>
      <xdr:row>18</xdr:row>
      <xdr:rowOff>1470900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4000" y="212145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19</xdr:row>
      <xdr:rowOff>28575</xdr:rowOff>
    </xdr:from>
    <xdr:to>
      <xdr:col>3</xdr:col>
      <xdr:colOff>1525725</xdr:colOff>
      <xdr:row>19</xdr:row>
      <xdr:rowOff>1468575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226980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83325</xdr:colOff>
      <xdr:row>20</xdr:row>
      <xdr:rowOff>26175</xdr:rowOff>
    </xdr:from>
    <xdr:to>
      <xdr:col>3</xdr:col>
      <xdr:colOff>1523325</xdr:colOff>
      <xdr:row>20</xdr:row>
      <xdr:rowOff>1466175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750" y="241815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80925</xdr:colOff>
      <xdr:row>21</xdr:row>
      <xdr:rowOff>23775</xdr:rowOff>
    </xdr:from>
    <xdr:to>
      <xdr:col>3</xdr:col>
      <xdr:colOff>1520925</xdr:colOff>
      <xdr:row>21</xdr:row>
      <xdr:rowOff>1463775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350" y="2566507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107100</xdr:colOff>
      <xdr:row>22</xdr:row>
      <xdr:rowOff>30900</xdr:rowOff>
    </xdr:from>
    <xdr:to>
      <xdr:col>3</xdr:col>
      <xdr:colOff>1547100</xdr:colOff>
      <xdr:row>22</xdr:row>
      <xdr:rowOff>1470900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525" y="271581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104700</xdr:colOff>
      <xdr:row>23</xdr:row>
      <xdr:rowOff>28500</xdr:rowOff>
    </xdr:from>
    <xdr:to>
      <xdr:col>3</xdr:col>
      <xdr:colOff>1544700</xdr:colOff>
      <xdr:row>23</xdr:row>
      <xdr:rowOff>1468500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125" y="286416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73725</xdr:colOff>
      <xdr:row>24</xdr:row>
      <xdr:rowOff>26100</xdr:rowOff>
    </xdr:from>
    <xdr:to>
      <xdr:col>3</xdr:col>
      <xdr:colOff>1513725</xdr:colOff>
      <xdr:row>24</xdr:row>
      <xdr:rowOff>1466100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0150" y="301251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80850</xdr:colOff>
      <xdr:row>25</xdr:row>
      <xdr:rowOff>23700</xdr:rowOff>
    </xdr:from>
    <xdr:to>
      <xdr:col>3</xdr:col>
      <xdr:colOff>1520850</xdr:colOff>
      <xdr:row>25</xdr:row>
      <xdr:rowOff>1463700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275" y="316086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97500</xdr:colOff>
      <xdr:row>26</xdr:row>
      <xdr:rowOff>30825</xdr:rowOff>
    </xdr:from>
    <xdr:to>
      <xdr:col>3</xdr:col>
      <xdr:colOff>1537500</xdr:colOff>
      <xdr:row>26</xdr:row>
      <xdr:rowOff>1470825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925" y="3310162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13</xdr:row>
      <xdr:rowOff>38100</xdr:rowOff>
    </xdr:from>
    <xdr:to>
      <xdr:col>3</xdr:col>
      <xdr:colOff>1476375</xdr:colOff>
      <xdr:row>13</xdr:row>
      <xdr:rowOff>1457325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D0A4CA4-DCEC-27EA-F276-CFFAB7A3A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3792200"/>
          <a:ext cx="1419225" cy="1419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180975</xdr:colOff>
      <xdr:row>0</xdr:row>
      <xdr:rowOff>85725</xdr:rowOff>
    </xdr:from>
    <xdr:to>
      <xdr:col>2</xdr:col>
      <xdr:colOff>733425</xdr:colOff>
      <xdr:row>1</xdr:row>
      <xdr:rowOff>197644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85725"/>
          <a:ext cx="1276350" cy="797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8</xdr:row>
      <xdr:rowOff>95250</xdr:rowOff>
    </xdr:from>
    <xdr:to>
      <xdr:col>2</xdr:col>
      <xdr:colOff>1638300</xdr:colOff>
      <xdr:row>8</xdr:row>
      <xdr:rowOff>1447800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8994A63-47D6-F3C3-73EB-9F10C02D1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0" y="3571875"/>
          <a:ext cx="1352550" cy="135255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9</xdr:row>
      <xdr:rowOff>114300</xdr:rowOff>
    </xdr:from>
    <xdr:to>
      <xdr:col>2</xdr:col>
      <xdr:colOff>1657350</xdr:colOff>
      <xdr:row>9</xdr:row>
      <xdr:rowOff>1428750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D059036C-615C-54B2-3AE9-4E20A3B4F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5114925"/>
          <a:ext cx="1314450" cy="131445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0</xdr:row>
      <xdr:rowOff>171450</xdr:rowOff>
    </xdr:from>
    <xdr:to>
      <xdr:col>2</xdr:col>
      <xdr:colOff>114300</xdr:colOff>
      <xdr:row>1</xdr:row>
      <xdr:rowOff>297656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71450"/>
          <a:ext cx="1695450" cy="1059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114300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ura-podarki.ru" TargetMode="External"/><Relationship Id="rId1" Type="http://schemas.openxmlformats.org/officeDocument/2006/relationships/hyperlink" Target="http://www.ura-podarki.r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O32"/>
  <sheetViews>
    <sheetView tabSelected="1" topLeftCell="B1" zoomScaleNormal="100" zoomScaleSheetLayoutView="100" workbookViewId="0">
      <selection activeCell="G7" sqref="G7"/>
    </sheetView>
  </sheetViews>
  <sheetFormatPr defaultColWidth="8.85546875" defaultRowHeight="15" x14ac:dyDescent="0.25"/>
  <cols>
    <col min="1" max="1" width="8.85546875" hidden="1" customWidth="1"/>
    <col min="2" max="2" width="10.85546875" style="1" customWidth="1"/>
    <col min="3" max="3" width="17.28515625" style="1" customWidth="1"/>
    <col min="4" max="4" width="24.140625" style="1" customWidth="1"/>
    <col min="5" max="5" width="9.85546875" style="1" customWidth="1"/>
    <col min="6" max="6" width="8.7109375" style="1" customWidth="1"/>
    <col min="7" max="7" width="9.28515625" style="2" customWidth="1"/>
    <col min="8" max="11" width="10" style="3" customWidth="1"/>
    <col min="12" max="12" width="10.42578125" style="3" customWidth="1"/>
    <col min="13" max="13" width="21.28515625" customWidth="1"/>
    <col min="14" max="14" width="23.28515625" customWidth="1"/>
  </cols>
  <sheetData>
    <row r="1" spans="1:15" ht="54" customHeight="1" x14ac:dyDescent="0.25">
      <c r="A1" s="92"/>
      <c r="B1" s="85"/>
      <c r="C1" s="86"/>
      <c r="D1" s="102" t="s">
        <v>70</v>
      </c>
      <c r="E1" s="102"/>
      <c r="F1" s="102"/>
      <c r="G1" s="102"/>
      <c r="H1" s="102"/>
      <c r="I1" s="102"/>
      <c r="J1" s="102"/>
      <c r="K1" s="102"/>
      <c r="L1" s="102"/>
      <c r="M1" s="100" t="s">
        <v>64</v>
      </c>
      <c r="N1" s="101"/>
    </row>
    <row r="2" spans="1:15" s="18" customFormat="1" ht="20.100000000000001" customHeight="1" thickBot="1" x14ac:dyDescent="0.3">
      <c r="A2" s="92"/>
      <c r="B2" s="87"/>
      <c r="C2" s="88"/>
      <c r="D2" s="89" t="s">
        <v>4</v>
      </c>
      <c r="E2" s="89"/>
      <c r="F2" s="89"/>
      <c r="G2" s="89"/>
      <c r="H2" s="89"/>
      <c r="I2" s="89"/>
      <c r="J2" s="89"/>
      <c r="K2" s="89"/>
      <c r="L2" s="89"/>
      <c r="M2" s="63" t="s">
        <v>65</v>
      </c>
      <c r="N2" s="64" t="s">
        <v>63</v>
      </c>
    </row>
    <row r="3" spans="1:15" ht="23.25" customHeight="1" x14ac:dyDescent="0.25">
      <c r="A3" s="95" t="s">
        <v>5</v>
      </c>
      <c r="B3" s="97" t="s">
        <v>0</v>
      </c>
      <c r="C3" s="97" t="s">
        <v>6</v>
      </c>
      <c r="D3" s="93" t="s">
        <v>1</v>
      </c>
      <c r="E3" s="93" t="s">
        <v>7</v>
      </c>
      <c r="F3" s="93" t="s">
        <v>20</v>
      </c>
      <c r="G3" s="93" t="s">
        <v>19</v>
      </c>
      <c r="H3" s="99" t="s">
        <v>8</v>
      </c>
      <c r="I3" s="99"/>
      <c r="J3" s="99"/>
      <c r="K3" s="99"/>
      <c r="L3" s="99"/>
      <c r="M3" s="93" t="s">
        <v>52</v>
      </c>
      <c r="N3" s="93" t="s">
        <v>21</v>
      </c>
      <c r="O3" s="84"/>
    </row>
    <row r="4" spans="1:15" ht="50.25" customHeight="1" thickBot="1" x14ac:dyDescent="0.3">
      <c r="A4" s="96"/>
      <c r="B4" s="98"/>
      <c r="C4" s="98"/>
      <c r="D4" s="94"/>
      <c r="E4" s="94"/>
      <c r="F4" s="94"/>
      <c r="G4" s="94"/>
      <c r="H4" s="59" t="s">
        <v>25</v>
      </c>
      <c r="I4" s="59" t="s">
        <v>26</v>
      </c>
      <c r="J4" s="59" t="s">
        <v>27</v>
      </c>
      <c r="K4" s="59" t="s">
        <v>28</v>
      </c>
      <c r="L4" s="59" t="s">
        <v>24</v>
      </c>
      <c r="M4" s="94"/>
      <c r="N4" s="94"/>
      <c r="O4" s="84"/>
    </row>
    <row r="5" spans="1:15" ht="42" hidden="1" customHeight="1" thickBot="1" x14ac:dyDescent="0.3">
      <c r="A5" s="4" t="s">
        <v>15</v>
      </c>
      <c r="B5" s="16" t="s">
        <v>16</v>
      </c>
      <c r="C5" s="27" t="s">
        <v>17</v>
      </c>
      <c r="D5" s="28" t="s">
        <v>18</v>
      </c>
      <c r="E5" s="29" t="s">
        <v>10</v>
      </c>
      <c r="F5" s="30" t="s">
        <v>11</v>
      </c>
      <c r="G5" s="31" t="s">
        <v>12</v>
      </c>
      <c r="H5" s="55">
        <v>100</v>
      </c>
      <c r="I5" s="56">
        <v>300</v>
      </c>
      <c r="J5" s="56">
        <v>700</v>
      </c>
      <c r="K5" s="29">
        <v>1000</v>
      </c>
      <c r="L5" s="57" t="s">
        <v>13</v>
      </c>
      <c r="M5" s="58" t="s">
        <v>22</v>
      </c>
      <c r="N5" s="58" t="s">
        <v>14</v>
      </c>
    </row>
    <row r="6" spans="1:15" ht="117" customHeight="1" x14ac:dyDescent="0.35">
      <c r="A6" s="8" t="s">
        <v>29</v>
      </c>
      <c r="B6" s="32" t="s">
        <v>71</v>
      </c>
      <c r="C6" s="51" t="s">
        <v>174</v>
      </c>
      <c r="D6" s="19"/>
      <c r="E6" s="33">
        <v>2400</v>
      </c>
      <c r="F6" s="34">
        <v>40</v>
      </c>
      <c r="G6" s="35" t="s">
        <v>72</v>
      </c>
      <c r="H6" s="36">
        <f>Счёт!K2</f>
        <v>1099</v>
      </c>
      <c r="I6" s="37">
        <f>Счёт!L2</f>
        <v>1027</v>
      </c>
      <c r="J6" s="38">
        <f>Счёт!M2</f>
        <v>997</v>
      </c>
      <c r="K6" s="39">
        <f>Счёт!N2</f>
        <v>968</v>
      </c>
      <c r="L6" s="40">
        <f>Счёт!O2</f>
        <v>940</v>
      </c>
      <c r="M6" s="41">
        <v>0</v>
      </c>
      <c r="N6" s="42">
        <f>Счёт!R2</f>
        <v>0</v>
      </c>
    </row>
    <row r="7" spans="1:15" ht="117" customHeight="1" x14ac:dyDescent="0.25">
      <c r="A7" s="5" t="s">
        <v>30</v>
      </c>
      <c r="B7" s="32" t="s">
        <v>73</v>
      </c>
      <c r="C7" s="51" t="s">
        <v>177</v>
      </c>
      <c r="D7" s="20"/>
      <c r="E7" s="43">
        <v>1000</v>
      </c>
      <c r="F7" s="43">
        <v>30</v>
      </c>
      <c r="G7" s="44" t="s">
        <v>74</v>
      </c>
      <c r="H7" s="36">
        <f>Счёт!K3</f>
        <v>913</v>
      </c>
      <c r="I7" s="37">
        <f>Счёт!L3</f>
        <v>853</v>
      </c>
      <c r="J7" s="38">
        <f>Счёт!M3</f>
        <v>828</v>
      </c>
      <c r="K7" s="39">
        <f>Счёт!N3</f>
        <v>804</v>
      </c>
      <c r="L7" s="40">
        <f>Счёт!O3</f>
        <v>781</v>
      </c>
      <c r="M7" s="41">
        <v>0</v>
      </c>
      <c r="N7" s="42">
        <f>Счёт!R3</f>
        <v>0</v>
      </c>
    </row>
    <row r="8" spans="1:15" ht="117" customHeight="1" x14ac:dyDescent="0.25">
      <c r="A8" s="5" t="s">
        <v>31</v>
      </c>
      <c r="B8" s="32" t="s">
        <v>75</v>
      </c>
      <c r="C8" s="46" t="s">
        <v>76</v>
      </c>
      <c r="D8" s="20"/>
      <c r="E8" s="45">
        <v>1000</v>
      </c>
      <c r="F8" s="43">
        <v>30</v>
      </c>
      <c r="G8" s="44" t="s">
        <v>77</v>
      </c>
      <c r="H8" s="36">
        <f>Счёт!K4</f>
        <v>913</v>
      </c>
      <c r="I8" s="37">
        <f>Счёт!L4</f>
        <v>853</v>
      </c>
      <c r="J8" s="38">
        <f>Счёт!M4</f>
        <v>828</v>
      </c>
      <c r="K8" s="39">
        <f>Счёт!N4</f>
        <v>804</v>
      </c>
      <c r="L8" s="40">
        <f>Счёт!O4</f>
        <v>781</v>
      </c>
      <c r="M8" s="41">
        <v>0</v>
      </c>
      <c r="N8" s="42">
        <f>Счёт!R4</f>
        <v>0</v>
      </c>
    </row>
    <row r="9" spans="1:15" ht="117" customHeight="1" x14ac:dyDescent="0.25">
      <c r="A9" s="5" t="s">
        <v>32</v>
      </c>
      <c r="B9" s="32" t="s">
        <v>78</v>
      </c>
      <c r="C9" s="46" t="s">
        <v>79</v>
      </c>
      <c r="D9" s="20"/>
      <c r="E9" s="33">
        <v>1000</v>
      </c>
      <c r="F9" s="34">
        <v>30</v>
      </c>
      <c r="G9" s="35" t="s">
        <v>80</v>
      </c>
      <c r="H9" s="36">
        <f>Счёт!K5</f>
        <v>1025</v>
      </c>
      <c r="I9" s="37">
        <f>Счёт!L5</f>
        <v>958</v>
      </c>
      <c r="J9" s="38">
        <f>Счёт!M5</f>
        <v>930</v>
      </c>
      <c r="K9" s="39">
        <f>Счёт!N5</f>
        <v>903</v>
      </c>
      <c r="L9" s="40">
        <f>Счёт!O5</f>
        <v>877</v>
      </c>
      <c r="M9" s="41">
        <v>0</v>
      </c>
      <c r="N9" s="42">
        <f>Счёт!R5</f>
        <v>0</v>
      </c>
    </row>
    <row r="10" spans="1:15" ht="117" customHeight="1" x14ac:dyDescent="0.25">
      <c r="A10" s="5" t="s">
        <v>33</v>
      </c>
      <c r="B10" s="32" t="s">
        <v>81</v>
      </c>
      <c r="C10" s="46" t="s">
        <v>82</v>
      </c>
      <c r="D10" s="20"/>
      <c r="E10" s="33">
        <v>1300</v>
      </c>
      <c r="F10" s="34">
        <v>30</v>
      </c>
      <c r="G10" s="35" t="s">
        <v>83</v>
      </c>
      <c r="H10" s="36">
        <f>Счёт!K6</f>
        <v>947</v>
      </c>
      <c r="I10" s="37">
        <f>Счёт!L6</f>
        <v>885</v>
      </c>
      <c r="J10" s="38">
        <f>Счёт!M6</f>
        <v>859</v>
      </c>
      <c r="K10" s="39">
        <f>Счёт!N6</f>
        <v>834</v>
      </c>
      <c r="L10" s="40">
        <f>Счёт!O6</f>
        <v>810</v>
      </c>
      <c r="M10" s="41">
        <v>0</v>
      </c>
      <c r="N10" s="42">
        <f>Счёт!R6</f>
        <v>0</v>
      </c>
    </row>
    <row r="11" spans="1:15" ht="117" customHeight="1" x14ac:dyDescent="0.25">
      <c r="A11" s="5" t="s">
        <v>34</v>
      </c>
      <c r="B11" s="32" t="s">
        <v>84</v>
      </c>
      <c r="C11" s="46" t="s">
        <v>85</v>
      </c>
      <c r="D11" s="21"/>
      <c r="E11" s="33">
        <v>1500</v>
      </c>
      <c r="F11" s="34">
        <v>40</v>
      </c>
      <c r="G11" s="35" t="s">
        <v>86</v>
      </c>
      <c r="H11" s="36">
        <f>Счёт!K7</f>
        <v>1044</v>
      </c>
      <c r="I11" s="37">
        <f>Счёт!L7</f>
        <v>976</v>
      </c>
      <c r="J11" s="38">
        <f>Счёт!M7</f>
        <v>948</v>
      </c>
      <c r="K11" s="39">
        <f>Счёт!N7</f>
        <v>920</v>
      </c>
      <c r="L11" s="40">
        <f>Счёт!O7</f>
        <v>893</v>
      </c>
      <c r="M11" s="41">
        <v>0</v>
      </c>
      <c r="N11" s="42">
        <f>Счёт!R7</f>
        <v>0</v>
      </c>
    </row>
    <row r="12" spans="1:15" ht="117" customHeight="1" x14ac:dyDescent="0.25">
      <c r="A12" s="5" t="s">
        <v>35</v>
      </c>
      <c r="B12" s="32" t="s">
        <v>87</v>
      </c>
      <c r="C12" s="46" t="s">
        <v>88</v>
      </c>
      <c r="D12" s="21"/>
      <c r="E12" s="45">
        <v>1400</v>
      </c>
      <c r="F12" s="43">
        <v>30</v>
      </c>
      <c r="G12" s="44" t="s">
        <v>89</v>
      </c>
      <c r="H12" s="122">
        <v>850</v>
      </c>
      <c r="I12" s="123"/>
      <c r="J12" s="123"/>
      <c r="K12" s="123"/>
      <c r="L12" s="124"/>
      <c r="M12" s="41">
        <v>0</v>
      </c>
      <c r="N12" s="42">
        <f>Счёт!R8</f>
        <v>0</v>
      </c>
    </row>
    <row r="13" spans="1:15" ht="117" customHeight="1" x14ac:dyDescent="0.25">
      <c r="A13" s="5" t="s">
        <v>36</v>
      </c>
      <c r="B13" s="32" t="s">
        <v>90</v>
      </c>
      <c r="C13" s="46" t="s">
        <v>91</v>
      </c>
      <c r="D13" s="22"/>
      <c r="E13" s="45">
        <v>1200</v>
      </c>
      <c r="F13" s="46">
        <v>30</v>
      </c>
      <c r="G13" s="47" t="s">
        <v>92</v>
      </c>
      <c r="H13" s="36">
        <f>Счёт!K9</f>
        <v>1039</v>
      </c>
      <c r="I13" s="37">
        <f>Счёт!L9</f>
        <v>971</v>
      </c>
      <c r="J13" s="38">
        <f>Счёт!M9</f>
        <v>943</v>
      </c>
      <c r="K13" s="39">
        <f>Счёт!N9</f>
        <v>916</v>
      </c>
      <c r="L13" s="40">
        <f>Счёт!O9</f>
        <v>889</v>
      </c>
      <c r="M13" s="41">
        <v>0</v>
      </c>
      <c r="N13" s="42">
        <f>Счёт!R9</f>
        <v>0</v>
      </c>
    </row>
    <row r="14" spans="1:15" ht="117" customHeight="1" x14ac:dyDescent="0.25">
      <c r="A14" s="5" t="s">
        <v>37</v>
      </c>
      <c r="B14" s="32" t="s">
        <v>93</v>
      </c>
      <c r="C14" s="46" t="s">
        <v>94</v>
      </c>
      <c r="D14" s="21"/>
      <c r="E14" s="45">
        <v>1300</v>
      </c>
      <c r="F14" s="46">
        <v>30</v>
      </c>
      <c r="G14" s="47" t="s">
        <v>95</v>
      </c>
      <c r="H14" s="36">
        <f>Счёт!K10</f>
        <v>980</v>
      </c>
      <c r="I14" s="37">
        <f>Счёт!L10</f>
        <v>916</v>
      </c>
      <c r="J14" s="38">
        <f>Счёт!M10</f>
        <v>889</v>
      </c>
      <c r="K14" s="39">
        <f>Счёт!N10</f>
        <v>863</v>
      </c>
      <c r="L14" s="40">
        <f>Счёт!O10</f>
        <v>838</v>
      </c>
      <c r="M14" s="41">
        <v>0</v>
      </c>
      <c r="N14" s="42">
        <f>Счёт!R10</f>
        <v>0</v>
      </c>
    </row>
    <row r="15" spans="1:15" ht="117" customHeight="1" x14ac:dyDescent="0.25">
      <c r="A15" s="5" t="s">
        <v>38</v>
      </c>
      <c r="B15" s="32" t="s">
        <v>96</v>
      </c>
      <c r="C15" s="51" t="s">
        <v>97</v>
      </c>
      <c r="D15" s="21"/>
      <c r="E15" s="45">
        <v>1300</v>
      </c>
      <c r="F15" s="46">
        <v>30</v>
      </c>
      <c r="G15" s="48" t="s">
        <v>98</v>
      </c>
      <c r="H15" s="36">
        <f>Счёт!K11</f>
        <v>1031</v>
      </c>
      <c r="I15" s="37">
        <f>Счёт!L11</f>
        <v>964</v>
      </c>
      <c r="J15" s="38">
        <f>Счёт!M11</f>
        <v>936</v>
      </c>
      <c r="K15" s="39">
        <f>Счёт!N11</f>
        <v>909</v>
      </c>
      <c r="L15" s="40">
        <f>Счёт!O11</f>
        <v>883</v>
      </c>
      <c r="M15" s="41">
        <v>0</v>
      </c>
      <c r="N15" s="42">
        <f>Счёт!R11</f>
        <v>0</v>
      </c>
    </row>
    <row r="16" spans="1:15" ht="117" customHeight="1" x14ac:dyDescent="0.25">
      <c r="A16" s="5" t="s">
        <v>39</v>
      </c>
      <c r="B16" s="32" t="s">
        <v>99</v>
      </c>
      <c r="C16" s="46" t="s">
        <v>100</v>
      </c>
      <c r="D16" s="22"/>
      <c r="E16" s="49">
        <v>1600</v>
      </c>
      <c r="F16" s="43">
        <v>30</v>
      </c>
      <c r="G16" s="44" t="s">
        <v>101</v>
      </c>
      <c r="H16" s="36">
        <f>Счёт!K12</f>
        <v>958</v>
      </c>
      <c r="I16" s="37">
        <f>Счёт!L12</f>
        <v>895</v>
      </c>
      <c r="J16" s="38">
        <f>Счёт!M12</f>
        <v>869</v>
      </c>
      <c r="K16" s="39">
        <f>Счёт!N12</f>
        <v>844</v>
      </c>
      <c r="L16" s="40">
        <f>Счёт!O12</f>
        <v>819</v>
      </c>
      <c r="M16" s="41">
        <v>0</v>
      </c>
      <c r="N16" s="42">
        <f>Счёт!R12</f>
        <v>0</v>
      </c>
    </row>
    <row r="17" spans="1:14" ht="117" customHeight="1" x14ac:dyDescent="0.25">
      <c r="A17" s="5" t="s">
        <v>40</v>
      </c>
      <c r="B17" s="32" t="s">
        <v>102</v>
      </c>
      <c r="C17" s="46" t="s">
        <v>103</v>
      </c>
      <c r="D17" s="22"/>
      <c r="E17" s="33">
        <v>1600</v>
      </c>
      <c r="F17" s="34">
        <v>30</v>
      </c>
      <c r="G17" s="35" t="s">
        <v>104</v>
      </c>
      <c r="H17" s="36">
        <f>Счёт!K13</f>
        <v>958</v>
      </c>
      <c r="I17" s="37">
        <f>Счёт!L13</f>
        <v>895</v>
      </c>
      <c r="J17" s="38">
        <f>Счёт!M13</f>
        <v>869</v>
      </c>
      <c r="K17" s="39">
        <f>Счёт!N13</f>
        <v>844</v>
      </c>
      <c r="L17" s="40">
        <f>Счёт!O13</f>
        <v>819</v>
      </c>
      <c r="M17" s="41">
        <v>0</v>
      </c>
      <c r="N17" s="42">
        <f>Счёт!R13</f>
        <v>0</v>
      </c>
    </row>
    <row r="18" spans="1:14" ht="117" customHeight="1" x14ac:dyDescent="0.25">
      <c r="A18" s="5" t="s">
        <v>41</v>
      </c>
      <c r="B18" s="32" t="s">
        <v>105</v>
      </c>
      <c r="C18" s="51" t="s">
        <v>175</v>
      </c>
      <c r="D18" s="21"/>
      <c r="E18" s="33">
        <v>1100</v>
      </c>
      <c r="F18" s="34">
        <v>30</v>
      </c>
      <c r="G18" s="35" t="s">
        <v>106</v>
      </c>
      <c r="H18" s="36">
        <f>Счёт!K14</f>
        <v>1025</v>
      </c>
      <c r="I18" s="37">
        <f>Счёт!L14</f>
        <v>958</v>
      </c>
      <c r="J18" s="38">
        <f>Счёт!M14</f>
        <v>930</v>
      </c>
      <c r="K18" s="39">
        <f>Счёт!N14</f>
        <v>903</v>
      </c>
      <c r="L18" s="40">
        <f>Счёт!O14</f>
        <v>877</v>
      </c>
      <c r="M18" s="41">
        <v>0</v>
      </c>
      <c r="N18" s="42">
        <f>Счёт!R14</f>
        <v>0</v>
      </c>
    </row>
    <row r="19" spans="1:14" ht="117" customHeight="1" x14ac:dyDescent="0.25">
      <c r="A19" s="5" t="s">
        <v>42</v>
      </c>
      <c r="B19" s="32" t="s">
        <v>107</v>
      </c>
      <c r="C19" s="51" t="s">
        <v>179</v>
      </c>
      <c r="D19" s="22"/>
      <c r="E19" s="33">
        <v>1100</v>
      </c>
      <c r="F19" s="34">
        <v>40</v>
      </c>
      <c r="G19" s="35" t="s">
        <v>108</v>
      </c>
      <c r="H19" s="36">
        <f>Счёт!K15</f>
        <v>1025</v>
      </c>
      <c r="I19" s="37">
        <f>Счёт!L15</f>
        <v>958</v>
      </c>
      <c r="J19" s="38">
        <f>Счёт!M15</f>
        <v>930</v>
      </c>
      <c r="K19" s="39">
        <f>Счёт!N15</f>
        <v>903</v>
      </c>
      <c r="L19" s="40">
        <f>Счёт!O15</f>
        <v>877</v>
      </c>
      <c r="M19" s="41">
        <v>0</v>
      </c>
      <c r="N19" s="42">
        <f>Счёт!R15</f>
        <v>0</v>
      </c>
    </row>
    <row r="20" spans="1:14" ht="117" customHeight="1" x14ac:dyDescent="0.25">
      <c r="A20" s="5" t="s">
        <v>43</v>
      </c>
      <c r="B20" s="32" t="s">
        <v>109</v>
      </c>
      <c r="C20" s="46" t="s">
        <v>110</v>
      </c>
      <c r="D20" s="23"/>
      <c r="E20" s="33">
        <v>1300</v>
      </c>
      <c r="F20" s="34">
        <v>25</v>
      </c>
      <c r="G20" s="35" t="s">
        <v>111</v>
      </c>
      <c r="H20" s="36">
        <f>Счёт!K16</f>
        <v>1011</v>
      </c>
      <c r="I20" s="37">
        <f>Счёт!L16</f>
        <v>945</v>
      </c>
      <c r="J20" s="38">
        <f>Счёт!M16</f>
        <v>917</v>
      </c>
      <c r="K20" s="39">
        <f>Счёт!N16</f>
        <v>890</v>
      </c>
      <c r="L20" s="40">
        <f>Счёт!O16</f>
        <v>864</v>
      </c>
      <c r="M20" s="41">
        <v>0</v>
      </c>
      <c r="N20" s="42">
        <f>Счёт!R16</f>
        <v>0</v>
      </c>
    </row>
    <row r="21" spans="1:14" ht="117" customHeight="1" x14ac:dyDescent="0.35">
      <c r="A21" s="5" t="s">
        <v>44</v>
      </c>
      <c r="B21" s="32" t="s">
        <v>112</v>
      </c>
      <c r="C21" s="46" t="s">
        <v>150</v>
      </c>
      <c r="D21" s="24"/>
      <c r="E21" s="50">
        <v>1500</v>
      </c>
      <c r="F21" s="43">
        <v>30</v>
      </c>
      <c r="G21" s="35" t="s">
        <v>113</v>
      </c>
      <c r="H21" s="36">
        <f>Счёт!K17</f>
        <v>1063</v>
      </c>
      <c r="I21" s="37">
        <f>Счёт!L17</f>
        <v>993</v>
      </c>
      <c r="J21" s="38">
        <f>Счёт!M17</f>
        <v>964</v>
      </c>
      <c r="K21" s="39">
        <f>Счёт!N17</f>
        <v>936</v>
      </c>
      <c r="L21" s="40">
        <f>Счёт!O17</f>
        <v>909</v>
      </c>
      <c r="M21" s="41">
        <v>0</v>
      </c>
      <c r="N21" s="42">
        <f>Счёт!R17</f>
        <v>0</v>
      </c>
    </row>
    <row r="22" spans="1:14" ht="117" customHeight="1" x14ac:dyDescent="0.35">
      <c r="A22" s="5" t="s">
        <v>45</v>
      </c>
      <c r="B22" s="32" t="s">
        <v>114</v>
      </c>
      <c r="C22" s="51" t="s">
        <v>151</v>
      </c>
      <c r="D22" s="19"/>
      <c r="E22" s="52">
        <v>2500</v>
      </c>
      <c r="F22" s="43">
        <v>50</v>
      </c>
      <c r="G22" s="44" t="s">
        <v>115</v>
      </c>
      <c r="H22" s="36">
        <f>Счёт!K18</f>
        <v>932</v>
      </c>
      <c r="I22" s="37">
        <f>Счёт!L18</f>
        <v>871</v>
      </c>
      <c r="J22" s="38">
        <f>Счёт!M18</f>
        <v>846</v>
      </c>
      <c r="K22" s="39">
        <f>Счёт!N18</f>
        <v>821</v>
      </c>
      <c r="L22" s="40">
        <f>Счёт!O18</f>
        <v>797</v>
      </c>
      <c r="M22" s="41">
        <v>0</v>
      </c>
      <c r="N22" s="42">
        <f>Счёт!R18</f>
        <v>0</v>
      </c>
    </row>
    <row r="23" spans="1:14" ht="117" customHeight="1" x14ac:dyDescent="0.35">
      <c r="A23" s="5" t="s">
        <v>46</v>
      </c>
      <c r="B23" s="32" t="s">
        <v>116</v>
      </c>
      <c r="C23" s="51" t="s">
        <v>117</v>
      </c>
      <c r="D23" s="19"/>
      <c r="E23" s="33">
        <v>1600</v>
      </c>
      <c r="F23" s="34">
        <v>12</v>
      </c>
      <c r="G23" s="35" t="s">
        <v>118</v>
      </c>
      <c r="H23" s="122">
        <v>890</v>
      </c>
      <c r="I23" s="123"/>
      <c r="J23" s="123"/>
      <c r="K23" s="123"/>
      <c r="L23" s="124"/>
      <c r="M23" s="41">
        <v>0</v>
      </c>
      <c r="N23" s="42">
        <f>Счёт!R19</f>
        <v>0</v>
      </c>
    </row>
    <row r="24" spans="1:14" ht="117" customHeight="1" x14ac:dyDescent="0.25">
      <c r="A24" s="5" t="s">
        <v>47</v>
      </c>
      <c r="B24" s="32" t="s">
        <v>119</v>
      </c>
      <c r="C24" s="46" t="s">
        <v>152</v>
      </c>
      <c r="D24" s="21"/>
      <c r="E24" s="33">
        <v>1600</v>
      </c>
      <c r="F24" s="34">
        <v>15</v>
      </c>
      <c r="G24" s="35" t="s">
        <v>120</v>
      </c>
      <c r="H24" s="36">
        <f>Счёт!K20</f>
        <v>719</v>
      </c>
      <c r="I24" s="37">
        <f>Счёт!L20</f>
        <v>672</v>
      </c>
      <c r="J24" s="38">
        <f>Счёт!M20</f>
        <v>652</v>
      </c>
      <c r="K24" s="39">
        <f>Счёт!N20</f>
        <v>633</v>
      </c>
      <c r="L24" s="40">
        <f>Счёт!O20</f>
        <v>615</v>
      </c>
      <c r="M24" s="41">
        <v>0</v>
      </c>
      <c r="N24" s="42">
        <f>Счёт!R20</f>
        <v>0</v>
      </c>
    </row>
    <row r="25" spans="1:14" ht="117" customHeight="1" x14ac:dyDescent="0.35">
      <c r="A25" s="5" t="s">
        <v>48</v>
      </c>
      <c r="B25" s="32" t="s">
        <v>121</v>
      </c>
      <c r="C25" s="34" t="s">
        <v>153</v>
      </c>
      <c r="D25" s="19"/>
      <c r="E25" s="33">
        <v>1800</v>
      </c>
      <c r="F25" s="34">
        <v>15</v>
      </c>
      <c r="G25" s="35" t="s">
        <v>122</v>
      </c>
      <c r="H25" s="36">
        <f>Счёт!K21</f>
        <v>746</v>
      </c>
      <c r="I25" s="37">
        <f>Счёт!L21</f>
        <v>697</v>
      </c>
      <c r="J25" s="38">
        <f>Счёт!M21</f>
        <v>677</v>
      </c>
      <c r="K25" s="39">
        <f>Счёт!N21</f>
        <v>657</v>
      </c>
      <c r="L25" s="40">
        <f>Счёт!O21</f>
        <v>638</v>
      </c>
      <c r="M25" s="41">
        <v>0</v>
      </c>
      <c r="N25" s="42">
        <f>Счёт!R21</f>
        <v>0</v>
      </c>
    </row>
    <row r="26" spans="1:14" ht="117" customHeight="1" x14ac:dyDescent="0.35">
      <c r="A26" s="5" t="s">
        <v>49</v>
      </c>
      <c r="B26" s="32" t="s">
        <v>123</v>
      </c>
      <c r="C26" s="72" t="s">
        <v>154</v>
      </c>
      <c r="D26" s="25"/>
      <c r="E26" s="53">
        <v>1000</v>
      </c>
      <c r="F26" s="43">
        <v>30</v>
      </c>
      <c r="G26" s="35" t="s">
        <v>124</v>
      </c>
      <c r="H26" s="36">
        <f>Счёт!K22</f>
        <v>1028</v>
      </c>
      <c r="I26" s="37">
        <f>Счёт!L22</f>
        <v>961</v>
      </c>
      <c r="J26" s="38">
        <f>Счёт!M22</f>
        <v>933</v>
      </c>
      <c r="K26" s="39">
        <f>Счёт!N22</f>
        <v>906</v>
      </c>
      <c r="L26" s="40">
        <f>Счёт!O22</f>
        <v>880</v>
      </c>
      <c r="M26" s="41">
        <v>0</v>
      </c>
      <c r="N26" s="42">
        <f>Счёт!R22</f>
        <v>0</v>
      </c>
    </row>
    <row r="27" spans="1:14" ht="117" customHeight="1" x14ac:dyDescent="0.35">
      <c r="A27" s="5" t="s">
        <v>51</v>
      </c>
      <c r="B27" s="32" t="s">
        <v>125</v>
      </c>
      <c r="C27" s="51" t="s">
        <v>180</v>
      </c>
      <c r="D27" s="25"/>
      <c r="E27" s="33">
        <v>1000</v>
      </c>
      <c r="F27" s="34">
        <v>30</v>
      </c>
      <c r="G27" s="35" t="s">
        <v>126</v>
      </c>
      <c r="H27" s="36">
        <f>Счёт!K23</f>
        <v>820</v>
      </c>
      <c r="I27" s="37">
        <f>Счёт!L23</f>
        <v>766</v>
      </c>
      <c r="J27" s="38">
        <f>Счёт!M23</f>
        <v>744</v>
      </c>
      <c r="K27" s="39">
        <f>Счёт!N23</f>
        <v>722</v>
      </c>
      <c r="L27" s="40">
        <f>Счёт!O23</f>
        <v>701</v>
      </c>
      <c r="M27" s="41">
        <v>0</v>
      </c>
      <c r="N27" s="42">
        <f>Счёт!R23</f>
        <v>0</v>
      </c>
    </row>
    <row r="28" spans="1:14" ht="114.95" customHeight="1" thickBot="1" x14ac:dyDescent="0.3">
      <c r="A28" s="26" t="s">
        <v>50</v>
      </c>
      <c r="B28" s="34" t="s">
        <v>2</v>
      </c>
      <c r="C28" s="51" t="s">
        <v>53</v>
      </c>
      <c r="D28" s="54"/>
      <c r="E28" s="43">
        <v>700</v>
      </c>
      <c r="F28" s="43">
        <v>40</v>
      </c>
      <c r="G28" s="44" t="s">
        <v>3</v>
      </c>
      <c r="H28" s="36">
        <f>Счёт!K24</f>
        <v>1035</v>
      </c>
      <c r="I28" s="37">
        <f>Счёт!L24</f>
        <v>967</v>
      </c>
      <c r="J28" s="38">
        <f>Счёт!M24</f>
        <v>939</v>
      </c>
      <c r="K28" s="39">
        <f>Счёт!N24</f>
        <v>912</v>
      </c>
      <c r="L28" s="40">
        <f>Счёт!O24</f>
        <v>885</v>
      </c>
      <c r="M28" s="41">
        <v>0</v>
      </c>
      <c r="N28" s="42">
        <f>Счёт!R24</f>
        <v>0</v>
      </c>
    </row>
    <row r="29" spans="1:14" ht="36" customHeight="1" x14ac:dyDescent="0.25">
      <c r="B29" s="91" t="s">
        <v>56</v>
      </c>
      <c r="C29" s="91"/>
      <c r="D29" s="91"/>
      <c r="E29" s="91"/>
      <c r="F29" s="91"/>
      <c r="G29" s="91"/>
      <c r="H29" s="91"/>
      <c r="I29" s="91"/>
      <c r="J29" s="91"/>
      <c r="K29" s="91"/>
      <c r="L29" s="60" t="s">
        <v>23</v>
      </c>
      <c r="M29" s="61">
        <f>SUM(M6:M28)</f>
        <v>0</v>
      </c>
      <c r="N29" s="62">
        <f>SUM(N6:N28)</f>
        <v>0</v>
      </c>
    </row>
    <row r="30" spans="1:14" ht="50.25" customHeight="1" x14ac:dyDescent="0.25">
      <c r="B30" s="90" t="s">
        <v>9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</row>
    <row r="32" spans="1:14" x14ac:dyDescent="0.25">
      <c r="F32" s="2"/>
      <c r="G32" s="3"/>
      <c r="L32"/>
    </row>
  </sheetData>
  <sheetProtection algorithmName="SHA-512" hashValue="kJzkLdz6LB1Bsz7D9ScEz+CdPLw2zPElFijeREo2fSgCNUBEixZuYO30jffG9NMdHgdn0tfvvXRw7ArcSarohw==" saltValue="TQA4eUmbfxNoSPNiF+/dqg==" spinCount="100000" sheet="1" objects="1" scenarios="1"/>
  <mergeCells count="19">
    <mergeCell ref="D1:L1"/>
    <mergeCell ref="H23:L23"/>
    <mergeCell ref="H12:L12"/>
    <mergeCell ref="B1:C2"/>
    <mergeCell ref="D2:L2"/>
    <mergeCell ref="B30:N30"/>
    <mergeCell ref="B29:K29"/>
    <mergeCell ref="A1:A2"/>
    <mergeCell ref="M3:M4"/>
    <mergeCell ref="N3:N4"/>
    <mergeCell ref="A3:A4"/>
    <mergeCell ref="B3:B4"/>
    <mergeCell ref="C3:C4"/>
    <mergeCell ref="D3:D4"/>
    <mergeCell ref="E3:E4"/>
    <mergeCell ref="F3:F4"/>
    <mergeCell ref="G3:G4"/>
    <mergeCell ref="H3:L3"/>
    <mergeCell ref="M1:N1"/>
  </mergeCells>
  <hyperlinks>
    <hyperlink ref="N2" r:id="rId1" xr:uid="{00000000-0004-0000-0000-000000000000}"/>
    <hyperlink ref="M2" r:id="rId2" xr:uid="{00000000-0004-0000-0000-000001000000}"/>
  </hyperlinks>
  <pageMargins left="0" right="0" top="0" bottom="0" header="0" footer="0"/>
  <pageSetup paperSize="9" scale="57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"/>
  <sheetViews>
    <sheetView workbookViewId="0">
      <selection activeCell="M9" sqref="M9"/>
    </sheetView>
  </sheetViews>
  <sheetFormatPr defaultRowHeight="15" x14ac:dyDescent="0.25"/>
  <cols>
    <col min="2" max="2" width="18.5703125" customWidth="1"/>
    <col min="3" max="3" width="27.7109375" customWidth="1"/>
  </cols>
  <sheetData>
    <row r="1" spans="1:11" ht="73.5" customHeight="1" x14ac:dyDescent="0.25">
      <c r="A1" s="106" t="s">
        <v>155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39.75" customHeight="1" x14ac:dyDescent="0.2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ht="26.25" customHeight="1" x14ac:dyDescent="0.25">
      <c r="A3" s="108" t="s">
        <v>168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ht="38.25" customHeight="1" x14ac:dyDescent="0.25">
      <c r="A4" s="111" t="s">
        <v>156</v>
      </c>
      <c r="B4" s="112"/>
      <c r="C4" s="112"/>
      <c r="D4" s="112"/>
      <c r="E4" s="112"/>
      <c r="F4" s="112"/>
      <c r="G4" s="112"/>
      <c r="H4" s="112"/>
      <c r="I4" s="112"/>
      <c r="J4" s="112"/>
      <c r="K4" s="113"/>
    </row>
    <row r="5" spans="1:11" x14ac:dyDescent="0.25">
      <c r="A5" s="114" t="s">
        <v>178</v>
      </c>
      <c r="B5" s="115"/>
      <c r="C5" s="115"/>
      <c r="D5" s="115"/>
      <c r="E5" s="115"/>
      <c r="F5" s="115"/>
      <c r="G5" s="115"/>
      <c r="H5" s="115"/>
      <c r="I5" s="115"/>
      <c r="J5" s="115"/>
      <c r="K5" s="116"/>
    </row>
    <row r="6" spans="1:11" x14ac:dyDescent="0.25">
      <c r="A6" s="117" t="s">
        <v>157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</row>
    <row r="7" spans="1:11" ht="33" customHeight="1" x14ac:dyDescent="0.25">
      <c r="A7" s="118" t="s">
        <v>0</v>
      </c>
      <c r="B7" s="119" t="s">
        <v>158</v>
      </c>
      <c r="C7" s="119" t="s">
        <v>1</v>
      </c>
      <c r="D7" s="120" t="s">
        <v>176</v>
      </c>
      <c r="E7" s="118" t="s">
        <v>159</v>
      </c>
      <c r="F7" s="103" t="s">
        <v>160</v>
      </c>
      <c r="G7" s="104" t="s">
        <v>161</v>
      </c>
      <c r="H7" s="104"/>
      <c r="I7" s="104"/>
      <c r="J7" s="104"/>
      <c r="K7" s="104"/>
    </row>
    <row r="8" spans="1:11" ht="33" customHeight="1" x14ac:dyDescent="0.25">
      <c r="A8" s="118"/>
      <c r="B8" s="119"/>
      <c r="C8" s="119"/>
      <c r="D8" s="120"/>
      <c r="E8" s="118"/>
      <c r="F8" s="103"/>
      <c r="G8" s="73" t="s">
        <v>162</v>
      </c>
      <c r="H8" s="73" t="s">
        <v>163</v>
      </c>
      <c r="I8" s="73" t="s">
        <v>164</v>
      </c>
      <c r="J8" s="74" t="s">
        <v>165</v>
      </c>
      <c r="K8" s="73" t="s">
        <v>166</v>
      </c>
    </row>
    <row r="9" spans="1:11" ht="120" customHeight="1" x14ac:dyDescent="0.25">
      <c r="A9" s="75" t="s">
        <v>169</v>
      </c>
      <c r="B9" s="76" t="s">
        <v>172</v>
      </c>
      <c r="C9" s="75"/>
      <c r="D9" s="77">
        <v>550</v>
      </c>
      <c r="E9" s="75">
        <v>30</v>
      </c>
      <c r="F9" s="78" t="s">
        <v>171</v>
      </c>
      <c r="G9" s="79">
        <v>168</v>
      </c>
      <c r="H9" s="80">
        <v>157</v>
      </c>
      <c r="I9" s="81">
        <v>153</v>
      </c>
      <c r="J9" s="82">
        <v>148</v>
      </c>
      <c r="K9" s="83">
        <v>144</v>
      </c>
    </row>
    <row r="10" spans="1:11" ht="120" customHeight="1" x14ac:dyDescent="0.25">
      <c r="A10" s="75" t="s">
        <v>170</v>
      </c>
      <c r="B10" s="76" t="s">
        <v>173</v>
      </c>
      <c r="C10" s="75"/>
      <c r="D10" s="77">
        <v>550</v>
      </c>
      <c r="E10" s="75">
        <v>30</v>
      </c>
      <c r="F10" s="78" t="s">
        <v>171</v>
      </c>
      <c r="G10" s="79">
        <v>168</v>
      </c>
      <c r="H10" s="80">
        <v>157</v>
      </c>
      <c r="I10" s="81">
        <v>153</v>
      </c>
      <c r="J10" s="82">
        <v>148</v>
      </c>
      <c r="K10" s="83">
        <v>144</v>
      </c>
    </row>
    <row r="11" spans="1:11" ht="27.75" customHeight="1" x14ac:dyDescent="0.25">
      <c r="A11" s="105" t="s">
        <v>167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</sheetData>
  <mergeCells count="13">
    <mergeCell ref="F7:F8"/>
    <mergeCell ref="G7:K7"/>
    <mergeCell ref="A11:K11"/>
    <mergeCell ref="A1:K2"/>
    <mergeCell ref="A3:K3"/>
    <mergeCell ref="A4:K4"/>
    <mergeCell ref="A5:K5"/>
    <mergeCell ref="A6:K6"/>
    <mergeCell ref="A7:A8"/>
    <mergeCell ref="B7:B8"/>
    <mergeCell ref="C7:C8"/>
    <mergeCell ref="D7:D8"/>
    <mergeCell ref="E7:E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6"/>
  <sheetViews>
    <sheetView workbookViewId="0">
      <pane xSplit="4" topLeftCell="E1" activePane="topRight" state="frozen"/>
      <selection pane="topRight" activeCell="B4" sqref="B4"/>
    </sheetView>
  </sheetViews>
  <sheetFormatPr defaultColWidth="11.42578125" defaultRowHeight="15" x14ac:dyDescent="0.25"/>
  <cols>
    <col min="1" max="1" width="17.140625" style="65" customWidth="1"/>
    <col min="2" max="2" width="10" bestFit="1" customWidth="1"/>
    <col min="3" max="3" width="9.140625" bestFit="1" customWidth="1"/>
    <col min="5" max="5" width="21.42578125" bestFit="1" customWidth="1"/>
    <col min="6" max="6" width="14.28515625" bestFit="1" customWidth="1"/>
    <col min="7" max="7" width="2.42578125" customWidth="1"/>
    <col min="8" max="8" width="8.140625" bestFit="1" customWidth="1"/>
    <col min="9" max="9" width="2.42578125" customWidth="1"/>
    <col min="10" max="10" width="3.42578125" bestFit="1" customWidth="1"/>
    <col min="11" max="11" width="9.85546875" bestFit="1" customWidth="1"/>
    <col min="12" max="13" width="10.28515625" bestFit="1" customWidth="1"/>
    <col min="14" max="14" width="11.28515625" bestFit="1" customWidth="1"/>
    <col min="15" max="15" width="13.140625" bestFit="1" customWidth="1"/>
    <col min="18" max="18" width="9.85546875" bestFit="1" customWidth="1"/>
  </cols>
  <sheetData>
    <row r="1" spans="1:18" x14ac:dyDescent="0.25">
      <c r="A1" s="67" t="s">
        <v>57</v>
      </c>
      <c r="B1" s="68" t="s">
        <v>58</v>
      </c>
      <c r="C1" s="10" t="s">
        <v>59</v>
      </c>
      <c r="D1" s="11" t="s">
        <v>60</v>
      </c>
      <c r="E1" s="10" t="s">
        <v>61</v>
      </c>
      <c r="F1" s="10" t="s">
        <v>62</v>
      </c>
      <c r="J1" s="121" t="s">
        <v>66</v>
      </c>
      <c r="K1" s="10" t="s">
        <v>25</v>
      </c>
      <c r="L1" s="10" t="s">
        <v>26</v>
      </c>
      <c r="M1" s="10" t="s">
        <v>27</v>
      </c>
      <c r="N1" s="10" t="s">
        <v>28</v>
      </c>
      <c r="O1" s="10" t="s">
        <v>24</v>
      </c>
      <c r="Q1" s="10" t="s">
        <v>55</v>
      </c>
      <c r="R1" s="10" t="s">
        <v>67</v>
      </c>
    </row>
    <row r="2" spans="1:18" x14ac:dyDescent="0.25">
      <c r="A2" s="69" t="s">
        <v>127</v>
      </c>
      <c r="B2" s="70">
        <v>41.3</v>
      </c>
      <c r="C2" s="66">
        <f>B2*Настройки!$B$1</f>
        <v>569.93999999999994</v>
      </c>
      <c r="D2" s="9">
        <v>1.65</v>
      </c>
      <c r="E2" s="66">
        <f>C2*D2</f>
        <v>940.40099999999984</v>
      </c>
      <c r="F2" s="7">
        <f>ROUND(E2,0)</f>
        <v>940</v>
      </c>
      <c r="J2" s="121"/>
      <c r="K2" s="7">
        <f t="shared" ref="K2:N23" si="0">ROUND(L2*K$26,0)</f>
        <v>1099</v>
      </c>
      <c r="L2" s="7">
        <f t="shared" si="0"/>
        <v>1027</v>
      </c>
      <c r="M2" s="7">
        <f t="shared" si="0"/>
        <v>997</v>
      </c>
      <c r="N2" s="7">
        <f t="shared" si="0"/>
        <v>968</v>
      </c>
      <c r="O2" s="7">
        <f>F2</f>
        <v>940</v>
      </c>
      <c r="Q2" s="7">
        <f>'Прайс-лист'!M6</f>
        <v>0</v>
      </c>
      <c r="R2" s="12">
        <f t="shared" ref="R2:R24" si="1">IF($Q$25&lt;$H$7,K2*Q2,(IF($Q$25&lt;=$H$8,L2*Q2,(IF($Q$25&lt;=$H$9,M2*Q2,(IF($Q$25&lt;=$H$10,N2*Q2,O2*Q2)))))))</f>
        <v>0</v>
      </c>
    </row>
    <row r="3" spans="1:18" x14ac:dyDescent="0.25">
      <c r="A3" s="69" t="s">
        <v>128</v>
      </c>
      <c r="B3" s="70">
        <v>34.299999999999997</v>
      </c>
      <c r="C3" s="66">
        <f>B3*Настройки!$B$1</f>
        <v>473.34</v>
      </c>
      <c r="D3" s="9">
        <v>1.65</v>
      </c>
      <c r="E3" s="66">
        <f t="shared" ref="E3:E24" si="2">C3*D3</f>
        <v>781.01099999999997</v>
      </c>
      <c r="F3" s="7">
        <f t="shared" ref="F3:F24" si="3">ROUND(E3,0)</f>
        <v>781</v>
      </c>
      <c r="J3" s="121"/>
      <c r="K3" s="7">
        <f t="shared" si="0"/>
        <v>913</v>
      </c>
      <c r="L3" s="7">
        <f t="shared" si="0"/>
        <v>853</v>
      </c>
      <c r="M3" s="7">
        <f t="shared" si="0"/>
        <v>828</v>
      </c>
      <c r="N3" s="7">
        <f t="shared" si="0"/>
        <v>804</v>
      </c>
      <c r="O3" s="7">
        <f t="shared" ref="O3:O24" si="4">F3</f>
        <v>781</v>
      </c>
      <c r="Q3" s="7">
        <f>'Прайс-лист'!M7</f>
        <v>0</v>
      </c>
      <c r="R3" s="12">
        <f t="shared" si="1"/>
        <v>0</v>
      </c>
    </row>
    <row r="4" spans="1:18" x14ac:dyDescent="0.25">
      <c r="A4" s="69" t="s">
        <v>129</v>
      </c>
      <c r="B4" s="70">
        <v>34.299999999999997</v>
      </c>
      <c r="C4" s="66">
        <f>B4*Настройки!$B$1</f>
        <v>473.34</v>
      </c>
      <c r="D4" s="9">
        <v>1.65</v>
      </c>
      <c r="E4" s="66">
        <f t="shared" si="2"/>
        <v>781.01099999999997</v>
      </c>
      <c r="F4" s="7">
        <f t="shared" si="3"/>
        <v>781</v>
      </c>
      <c r="J4" s="121"/>
      <c r="K4" s="7">
        <f t="shared" si="0"/>
        <v>913</v>
      </c>
      <c r="L4" s="7">
        <f t="shared" si="0"/>
        <v>853</v>
      </c>
      <c r="M4" s="7">
        <f t="shared" si="0"/>
        <v>828</v>
      </c>
      <c r="N4" s="7">
        <f t="shared" si="0"/>
        <v>804</v>
      </c>
      <c r="O4" s="7">
        <f t="shared" si="4"/>
        <v>781</v>
      </c>
      <c r="Q4" s="7">
        <f>'Прайс-лист'!M8</f>
        <v>0</v>
      </c>
      <c r="R4" s="12">
        <f t="shared" si="1"/>
        <v>0</v>
      </c>
    </row>
    <row r="5" spans="1:18" x14ac:dyDescent="0.25">
      <c r="A5" s="69" t="s">
        <v>130</v>
      </c>
      <c r="B5" s="70">
        <v>38.5</v>
      </c>
      <c r="C5" s="66">
        <f>B5*Настройки!$B$1</f>
        <v>531.30000000000007</v>
      </c>
      <c r="D5" s="9">
        <v>1.65</v>
      </c>
      <c r="E5" s="66">
        <f t="shared" si="2"/>
        <v>876.6450000000001</v>
      </c>
      <c r="F5" s="7">
        <f t="shared" si="3"/>
        <v>877</v>
      </c>
      <c r="J5" s="121"/>
      <c r="K5" s="7">
        <f t="shared" si="0"/>
        <v>1025</v>
      </c>
      <c r="L5" s="7">
        <f t="shared" si="0"/>
        <v>958</v>
      </c>
      <c r="M5" s="7">
        <f t="shared" si="0"/>
        <v>930</v>
      </c>
      <c r="N5" s="7">
        <f t="shared" si="0"/>
        <v>903</v>
      </c>
      <c r="O5" s="7">
        <f t="shared" si="4"/>
        <v>877</v>
      </c>
      <c r="Q5" s="7">
        <f>'Прайс-лист'!M9</f>
        <v>0</v>
      </c>
      <c r="R5" s="12">
        <f t="shared" si="1"/>
        <v>0</v>
      </c>
    </row>
    <row r="6" spans="1:18" x14ac:dyDescent="0.25">
      <c r="A6" s="69" t="s">
        <v>131</v>
      </c>
      <c r="B6" s="70">
        <v>35.56</v>
      </c>
      <c r="C6" s="66">
        <f>B6*Настройки!$B$1</f>
        <v>490.72800000000007</v>
      </c>
      <c r="D6" s="9">
        <v>1.65</v>
      </c>
      <c r="E6" s="66">
        <f t="shared" si="2"/>
        <v>809.70120000000009</v>
      </c>
      <c r="F6" s="7">
        <f t="shared" si="3"/>
        <v>810</v>
      </c>
      <c r="H6" s="17" t="s">
        <v>68</v>
      </c>
      <c r="J6" s="121"/>
      <c r="K6" s="7">
        <f t="shared" si="0"/>
        <v>947</v>
      </c>
      <c r="L6" s="7">
        <f t="shared" si="0"/>
        <v>885</v>
      </c>
      <c r="M6" s="7">
        <f t="shared" si="0"/>
        <v>859</v>
      </c>
      <c r="N6" s="7">
        <f t="shared" si="0"/>
        <v>834</v>
      </c>
      <c r="O6" s="7">
        <f t="shared" si="4"/>
        <v>810</v>
      </c>
      <c r="Q6" s="7">
        <f>'Прайс-лист'!M10</f>
        <v>0</v>
      </c>
      <c r="R6" s="12">
        <f t="shared" si="1"/>
        <v>0</v>
      </c>
    </row>
    <row r="7" spans="1:18" x14ac:dyDescent="0.25">
      <c r="A7" s="69" t="s">
        <v>132</v>
      </c>
      <c r="B7" s="70">
        <v>39.200000000000003</v>
      </c>
      <c r="C7" s="66">
        <f>B7*Настройки!$B$1</f>
        <v>540.96</v>
      </c>
      <c r="D7" s="9">
        <v>1.65</v>
      </c>
      <c r="E7" s="66">
        <f t="shared" si="2"/>
        <v>892.58400000000006</v>
      </c>
      <c r="F7" s="7">
        <f t="shared" si="3"/>
        <v>893</v>
      </c>
      <c r="H7" s="7">
        <v>100</v>
      </c>
      <c r="J7" s="121"/>
      <c r="K7" s="7">
        <f t="shared" si="0"/>
        <v>1044</v>
      </c>
      <c r="L7" s="7">
        <f t="shared" si="0"/>
        <v>976</v>
      </c>
      <c r="M7" s="7">
        <f t="shared" si="0"/>
        <v>948</v>
      </c>
      <c r="N7" s="7">
        <f t="shared" si="0"/>
        <v>920</v>
      </c>
      <c r="O7" s="7">
        <f t="shared" si="4"/>
        <v>893</v>
      </c>
      <c r="Q7" s="7">
        <f>'Прайс-лист'!M11</f>
        <v>0</v>
      </c>
      <c r="R7" s="12">
        <f t="shared" si="1"/>
        <v>0</v>
      </c>
    </row>
    <row r="8" spans="1:18" x14ac:dyDescent="0.25">
      <c r="A8" s="69" t="s">
        <v>133</v>
      </c>
      <c r="B8" s="70">
        <v>39.06</v>
      </c>
      <c r="C8" s="66">
        <f>B8*Настройки!$B$1</f>
        <v>539.02800000000002</v>
      </c>
      <c r="D8" s="9">
        <v>1.65</v>
      </c>
      <c r="E8" s="66">
        <f t="shared" si="2"/>
        <v>889.39620000000002</v>
      </c>
      <c r="F8" s="7">
        <f t="shared" si="3"/>
        <v>889</v>
      </c>
      <c r="H8" s="7">
        <v>300</v>
      </c>
      <c r="J8" s="121"/>
      <c r="K8" s="7">
        <f t="shared" si="0"/>
        <v>1039</v>
      </c>
      <c r="L8" s="7">
        <f t="shared" si="0"/>
        <v>971</v>
      </c>
      <c r="M8" s="7">
        <f t="shared" si="0"/>
        <v>943</v>
      </c>
      <c r="N8" s="7">
        <f t="shared" si="0"/>
        <v>916</v>
      </c>
      <c r="O8" s="7">
        <f t="shared" si="4"/>
        <v>889</v>
      </c>
      <c r="Q8" s="7">
        <f>'Прайс-лист'!M12</f>
        <v>0</v>
      </c>
      <c r="R8" s="12">
        <f t="shared" si="1"/>
        <v>0</v>
      </c>
    </row>
    <row r="9" spans="1:18" x14ac:dyDescent="0.25">
      <c r="A9" s="69" t="s">
        <v>134</v>
      </c>
      <c r="B9" s="70">
        <v>39.06</v>
      </c>
      <c r="C9" s="66">
        <f>B9*Настройки!$B$1</f>
        <v>539.02800000000002</v>
      </c>
      <c r="D9" s="9">
        <v>1.65</v>
      </c>
      <c r="E9" s="66">
        <f t="shared" si="2"/>
        <v>889.39620000000002</v>
      </c>
      <c r="F9" s="7">
        <f t="shared" si="3"/>
        <v>889</v>
      </c>
      <c r="H9" s="7">
        <v>700</v>
      </c>
      <c r="J9" s="121"/>
      <c r="K9" s="7">
        <f t="shared" si="0"/>
        <v>1039</v>
      </c>
      <c r="L9" s="7">
        <f t="shared" si="0"/>
        <v>971</v>
      </c>
      <c r="M9" s="7">
        <f t="shared" si="0"/>
        <v>943</v>
      </c>
      <c r="N9" s="7">
        <f t="shared" si="0"/>
        <v>916</v>
      </c>
      <c r="O9" s="7">
        <f t="shared" si="4"/>
        <v>889</v>
      </c>
      <c r="Q9" s="7">
        <f>'Прайс-лист'!M13</f>
        <v>0</v>
      </c>
      <c r="R9" s="12">
        <f t="shared" si="1"/>
        <v>0</v>
      </c>
    </row>
    <row r="10" spans="1:18" x14ac:dyDescent="0.25">
      <c r="A10" s="69" t="s">
        <v>135</v>
      </c>
      <c r="B10" s="70">
        <v>36.82</v>
      </c>
      <c r="C10" s="66">
        <f>B10*Настройки!$B$1</f>
        <v>508.11600000000004</v>
      </c>
      <c r="D10" s="9">
        <v>1.65</v>
      </c>
      <c r="E10" s="66">
        <f t="shared" si="2"/>
        <v>838.39139999999998</v>
      </c>
      <c r="F10" s="7">
        <f t="shared" si="3"/>
        <v>838</v>
      </c>
      <c r="H10" s="7">
        <v>1000</v>
      </c>
      <c r="J10" s="121"/>
      <c r="K10" s="7">
        <f t="shared" si="0"/>
        <v>980</v>
      </c>
      <c r="L10" s="7">
        <f t="shared" si="0"/>
        <v>916</v>
      </c>
      <c r="M10" s="7">
        <f t="shared" si="0"/>
        <v>889</v>
      </c>
      <c r="N10" s="7">
        <f t="shared" si="0"/>
        <v>863</v>
      </c>
      <c r="O10" s="7">
        <f t="shared" si="4"/>
        <v>838</v>
      </c>
      <c r="Q10" s="7">
        <f>'Прайс-лист'!M14</f>
        <v>0</v>
      </c>
      <c r="R10" s="12">
        <f t="shared" si="1"/>
        <v>0</v>
      </c>
    </row>
    <row r="11" spans="1:18" x14ac:dyDescent="0.25">
      <c r="A11" s="69" t="s">
        <v>136</v>
      </c>
      <c r="B11" s="70">
        <v>38.78</v>
      </c>
      <c r="C11" s="66">
        <f>B11*Настройки!$B$1</f>
        <v>535.16399999999999</v>
      </c>
      <c r="D11" s="9">
        <v>1.65</v>
      </c>
      <c r="E11" s="66">
        <f t="shared" si="2"/>
        <v>883.02059999999994</v>
      </c>
      <c r="F11" s="7">
        <f t="shared" si="3"/>
        <v>883</v>
      </c>
      <c r="J11" s="121"/>
      <c r="K11" s="7">
        <f t="shared" si="0"/>
        <v>1031</v>
      </c>
      <c r="L11" s="7">
        <f t="shared" si="0"/>
        <v>964</v>
      </c>
      <c r="M11" s="7">
        <f t="shared" si="0"/>
        <v>936</v>
      </c>
      <c r="N11" s="7">
        <f t="shared" si="0"/>
        <v>909</v>
      </c>
      <c r="O11" s="7">
        <f t="shared" si="4"/>
        <v>883</v>
      </c>
      <c r="Q11" s="7">
        <f>'Прайс-лист'!M15</f>
        <v>0</v>
      </c>
      <c r="R11" s="12">
        <f t="shared" si="1"/>
        <v>0</v>
      </c>
    </row>
    <row r="12" spans="1:18" x14ac:dyDescent="0.25">
      <c r="A12" s="69" t="s">
        <v>137</v>
      </c>
      <c r="B12" s="70">
        <v>35.979999999999997</v>
      </c>
      <c r="C12" s="66">
        <f>B12*Настройки!$B$1</f>
        <v>496.524</v>
      </c>
      <c r="D12" s="9">
        <v>1.65</v>
      </c>
      <c r="E12" s="66">
        <f t="shared" si="2"/>
        <v>819.26459999999997</v>
      </c>
      <c r="F12" s="7">
        <f t="shared" si="3"/>
        <v>819</v>
      </c>
      <c r="J12" s="121"/>
      <c r="K12" s="7">
        <f t="shared" si="0"/>
        <v>958</v>
      </c>
      <c r="L12" s="7">
        <f t="shared" si="0"/>
        <v>895</v>
      </c>
      <c r="M12" s="7">
        <f t="shared" si="0"/>
        <v>869</v>
      </c>
      <c r="N12" s="7">
        <f t="shared" si="0"/>
        <v>844</v>
      </c>
      <c r="O12" s="7">
        <f t="shared" si="4"/>
        <v>819</v>
      </c>
      <c r="Q12" s="7">
        <f>'Прайс-лист'!M16</f>
        <v>0</v>
      </c>
      <c r="R12" s="12">
        <f t="shared" si="1"/>
        <v>0</v>
      </c>
    </row>
    <row r="13" spans="1:18" x14ac:dyDescent="0.25">
      <c r="A13" s="69" t="s">
        <v>138</v>
      </c>
      <c r="B13" s="70">
        <v>35.979999999999997</v>
      </c>
      <c r="C13" s="66">
        <f>B13*Настройки!$B$1</f>
        <v>496.524</v>
      </c>
      <c r="D13" s="9">
        <v>1.65</v>
      </c>
      <c r="E13" s="66">
        <f t="shared" si="2"/>
        <v>819.26459999999997</v>
      </c>
      <c r="F13" s="7">
        <f t="shared" si="3"/>
        <v>819</v>
      </c>
      <c r="J13" s="121"/>
      <c r="K13" s="7">
        <f t="shared" si="0"/>
        <v>958</v>
      </c>
      <c r="L13" s="7">
        <f t="shared" si="0"/>
        <v>895</v>
      </c>
      <c r="M13" s="7">
        <f t="shared" si="0"/>
        <v>869</v>
      </c>
      <c r="N13" s="7">
        <f t="shared" si="0"/>
        <v>844</v>
      </c>
      <c r="O13" s="7">
        <f t="shared" si="4"/>
        <v>819</v>
      </c>
      <c r="Q13" s="7">
        <f>'Прайс-лист'!M17</f>
        <v>0</v>
      </c>
      <c r="R13" s="12">
        <f t="shared" si="1"/>
        <v>0</v>
      </c>
    </row>
    <row r="14" spans="1:18" x14ac:dyDescent="0.25">
      <c r="A14" s="69" t="s">
        <v>139</v>
      </c>
      <c r="B14" s="70">
        <v>38.5</v>
      </c>
      <c r="C14" s="66">
        <f>B14*Настройки!$B$1</f>
        <v>531.30000000000007</v>
      </c>
      <c r="D14" s="9">
        <v>1.65</v>
      </c>
      <c r="E14" s="66">
        <f t="shared" si="2"/>
        <v>876.6450000000001</v>
      </c>
      <c r="F14" s="7">
        <f t="shared" si="3"/>
        <v>877</v>
      </c>
      <c r="J14" s="121"/>
      <c r="K14" s="7">
        <f t="shared" si="0"/>
        <v>1025</v>
      </c>
      <c r="L14" s="7">
        <f t="shared" si="0"/>
        <v>958</v>
      </c>
      <c r="M14" s="7">
        <f t="shared" si="0"/>
        <v>930</v>
      </c>
      <c r="N14" s="7">
        <f t="shared" si="0"/>
        <v>903</v>
      </c>
      <c r="O14" s="7">
        <f t="shared" si="4"/>
        <v>877</v>
      </c>
      <c r="Q14" s="7">
        <f>'Прайс-лист'!M18</f>
        <v>0</v>
      </c>
      <c r="R14" s="12">
        <f t="shared" si="1"/>
        <v>0</v>
      </c>
    </row>
    <row r="15" spans="1:18" x14ac:dyDescent="0.25">
      <c r="A15" s="69" t="s">
        <v>140</v>
      </c>
      <c r="B15" s="70">
        <v>38.5</v>
      </c>
      <c r="C15" s="66">
        <f>B15*Настройки!$B$1</f>
        <v>531.30000000000007</v>
      </c>
      <c r="D15" s="9">
        <v>1.65</v>
      </c>
      <c r="E15" s="66">
        <f t="shared" si="2"/>
        <v>876.6450000000001</v>
      </c>
      <c r="F15" s="7">
        <f t="shared" si="3"/>
        <v>877</v>
      </c>
      <c r="J15" s="121"/>
      <c r="K15" s="7">
        <f t="shared" si="0"/>
        <v>1025</v>
      </c>
      <c r="L15" s="7">
        <f t="shared" si="0"/>
        <v>958</v>
      </c>
      <c r="M15" s="7">
        <f t="shared" si="0"/>
        <v>930</v>
      </c>
      <c r="N15" s="7">
        <f t="shared" si="0"/>
        <v>903</v>
      </c>
      <c r="O15" s="7">
        <f t="shared" si="4"/>
        <v>877</v>
      </c>
      <c r="Q15" s="7">
        <f>'Прайс-лист'!M19</f>
        <v>0</v>
      </c>
      <c r="R15" s="12">
        <f t="shared" si="1"/>
        <v>0</v>
      </c>
    </row>
    <row r="16" spans="1:18" x14ac:dyDescent="0.25">
      <c r="A16" s="69" t="s">
        <v>141</v>
      </c>
      <c r="B16" s="70">
        <v>37.94</v>
      </c>
      <c r="C16" s="66">
        <f>B16*Настройки!$B$1</f>
        <v>523.572</v>
      </c>
      <c r="D16" s="9">
        <v>1.65</v>
      </c>
      <c r="E16" s="66">
        <f t="shared" si="2"/>
        <v>863.89379999999994</v>
      </c>
      <c r="F16" s="7">
        <f t="shared" si="3"/>
        <v>864</v>
      </c>
      <c r="J16" s="121"/>
      <c r="K16" s="7">
        <f t="shared" si="0"/>
        <v>1011</v>
      </c>
      <c r="L16" s="7">
        <f t="shared" si="0"/>
        <v>945</v>
      </c>
      <c r="M16" s="7">
        <f t="shared" si="0"/>
        <v>917</v>
      </c>
      <c r="N16" s="7">
        <f t="shared" si="0"/>
        <v>890</v>
      </c>
      <c r="O16" s="7">
        <f t="shared" si="4"/>
        <v>864</v>
      </c>
      <c r="Q16" s="7">
        <f>'Прайс-лист'!M20</f>
        <v>0</v>
      </c>
      <c r="R16" s="12">
        <f t="shared" si="1"/>
        <v>0</v>
      </c>
    </row>
    <row r="17" spans="1:18" x14ac:dyDescent="0.25">
      <c r="A17" s="69" t="s">
        <v>142</v>
      </c>
      <c r="B17" s="70">
        <v>39.9</v>
      </c>
      <c r="C17" s="66">
        <f>B17*Настройки!$B$1</f>
        <v>550.62</v>
      </c>
      <c r="D17" s="9">
        <v>1.65</v>
      </c>
      <c r="E17" s="66">
        <f t="shared" si="2"/>
        <v>908.52299999999991</v>
      </c>
      <c r="F17" s="7">
        <f t="shared" si="3"/>
        <v>909</v>
      </c>
      <c r="J17" s="121"/>
      <c r="K17" s="7">
        <f t="shared" si="0"/>
        <v>1063</v>
      </c>
      <c r="L17" s="7">
        <f t="shared" si="0"/>
        <v>993</v>
      </c>
      <c r="M17" s="7">
        <f t="shared" si="0"/>
        <v>964</v>
      </c>
      <c r="N17" s="7">
        <f t="shared" si="0"/>
        <v>936</v>
      </c>
      <c r="O17" s="7">
        <f t="shared" si="4"/>
        <v>909</v>
      </c>
      <c r="Q17" s="7">
        <f>'Прайс-лист'!M21</f>
        <v>0</v>
      </c>
      <c r="R17" s="12">
        <f t="shared" si="1"/>
        <v>0</v>
      </c>
    </row>
    <row r="18" spans="1:18" x14ac:dyDescent="0.25">
      <c r="A18" s="69" t="s">
        <v>143</v>
      </c>
      <c r="B18" s="70">
        <v>35</v>
      </c>
      <c r="C18" s="66">
        <f>B18*Настройки!$B$1</f>
        <v>483</v>
      </c>
      <c r="D18" s="9">
        <v>1.65</v>
      </c>
      <c r="E18" s="66">
        <f t="shared" si="2"/>
        <v>796.94999999999993</v>
      </c>
      <c r="F18" s="7">
        <f t="shared" si="3"/>
        <v>797</v>
      </c>
      <c r="J18" s="121"/>
      <c r="K18" s="7">
        <f t="shared" si="0"/>
        <v>932</v>
      </c>
      <c r="L18" s="7">
        <f t="shared" si="0"/>
        <v>871</v>
      </c>
      <c r="M18" s="7">
        <f t="shared" si="0"/>
        <v>846</v>
      </c>
      <c r="N18" s="7">
        <f t="shared" si="0"/>
        <v>821</v>
      </c>
      <c r="O18" s="7">
        <f t="shared" si="4"/>
        <v>797</v>
      </c>
      <c r="Q18" s="7">
        <f>'Прайс-лист'!M22</f>
        <v>0</v>
      </c>
      <c r="R18" s="12">
        <f t="shared" si="1"/>
        <v>0</v>
      </c>
    </row>
    <row r="19" spans="1:18" x14ac:dyDescent="0.25">
      <c r="A19" s="69" t="s">
        <v>144</v>
      </c>
      <c r="B19" s="70">
        <v>39.9</v>
      </c>
      <c r="C19" s="66">
        <f>B19*Настройки!$B$1</f>
        <v>550.62</v>
      </c>
      <c r="D19" s="9">
        <v>1.65</v>
      </c>
      <c r="E19" s="66">
        <f t="shared" si="2"/>
        <v>908.52299999999991</v>
      </c>
      <c r="F19" s="7">
        <f t="shared" si="3"/>
        <v>909</v>
      </c>
      <c r="J19" s="121"/>
      <c r="K19" s="7">
        <f t="shared" si="0"/>
        <v>1063</v>
      </c>
      <c r="L19" s="7">
        <f t="shared" si="0"/>
        <v>993</v>
      </c>
      <c r="M19" s="7">
        <f t="shared" si="0"/>
        <v>964</v>
      </c>
      <c r="N19" s="7">
        <f t="shared" si="0"/>
        <v>936</v>
      </c>
      <c r="O19" s="7">
        <f t="shared" si="4"/>
        <v>909</v>
      </c>
      <c r="Q19" s="7">
        <f>'Прайс-лист'!M23</f>
        <v>0</v>
      </c>
      <c r="R19" s="12">
        <f t="shared" si="1"/>
        <v>0</v>
      </c>
    </row>
    <row r="20" spans="1:18" x14ac:dyDescent="0.25">
      <c r="A20" s="69" t="s">
        <v>145</v>
      </c>
      <c r="B20" s="70">
        <v>27.02</v>
      </c>
      <c r="C20" s="66">
        <f>B20*Настройки!$B$1</f>
        <v>372.87600000000003</v>
      </c>
      <c r="D20" s="9">
        <v>1.65</v>
      </c>
      <c r="E20" s="66">
        <f t="shared" si="2"/>
        <v>615.24540000000002</v>
      </c>
      <c r="F20" s="7">
        <f t="shared" si="3"/>
        <v>615</v>
      </c>
      <c r="J20" s="121"/>
      <c r="K20" s="7">
        <f t="shared" si="0"/>
        <v>719</v>
      </c>
      <c r="L20" s="7">
        <f t="shared" si="0"/>
        <v>672</v>
      </c>
      <c r="M20" s="7">
        <f t="shared" si="0"/>
        <v>652</v>
      </c>
      <c r="N20" s="7">
        <f t="shared" si="0"/>
        <v>633</v>
      </c>
      <c r="O20" s="7">
        <f t="shared" si="4"/>
        <v>615</v>
      </c>
      <c r="Q20" s="7">
        <f>'Прайс-лист'!M24</f>
        <v>0</v>
      </c>
      <c r="R20" s="12">
        <f t="shared" si="1"/>
        <v>0</v>
      </c>
    </row>
    <row r="21" spans="1:18" x14ac:dyDescent="0.25">
      <c r="A21" s="69" t="s">
        <v>146</v>
      </c>
      <c r="B21" s="70">
        <v>28</v>
      </c>
      <c r="C21" s="66">
        <f>B21*Настройки!$B$1</f>
        <v>386.40000000000003</v>
      </c>
      <c r="D21" s="9">
        <v>1.65</v>
      </c>
      <c r="E21" s="66">
        <f t="shared" si="2"/>
        <v>637.56000000000006</v>
      </c>
      <c r="F21" s="7">
        <f t="shared" si="3"/>
        <v>638</v>
      </c>
      <c r="J21" s="121"/>
      <c r="K21" s="7">
        <f t="shared" si="0"/>
        <v>746</v>
      </c>
      <c r="L21" s="7">
        <f t="shared" si="0"/>
        <v>697</v>
      </c>
      <c r="M21" s="7">
        <f t="shared" si="0"/>
        <v>677</v>
      </c>
      <c r="N21" s="7">
        <f t="shared" si="0"/>
        <v>657</v>
      </c>
      <c r="O21" s="7">
        <f t="shared" si="4"/>
        <v>638</v>
      </c>
      <c r="Q21" s="7">
        <f>'Прайс-лист'!M25</f>
        <v>0</v>
      </c>
      <c r="R21" s="12">
        <f t="shared" si="1"/>
        <v>0</v>
      </c>
    </row>
    <row r="22" spans="1:18" x14ac:dyDescent="0.25">
      <c r="A22" s="69" t="s">
        <v>147</v>
      </c>
      <c r="B22" s="70">
        <v>38.64</v>
      </c>
      <c r="C22" s="66">
        <f>B22*Настройки!$B$1</f>
        <v>533.23200000000008</v>
      </c>
      <c r="D22" s="9">
        <v>1.65</v>
      </c>
      <c r="E22" s="66">
        <f t="shared" si="2"/>
        <v>879.83280000000013</v>
      </c>
      <c r="F22" s="7">
        <f t="shared" si="3"/>
        <v>880</v>
      </c>
      <c r="J22" s="121"/>
      <c r="K22" s="7">
        <f t="shared" si="0"/>
        <v>1028</v>
      </c>
      <c r="L22" s="7">
        <f t="shared" si="0"/>
        <v>961</v>
      </c>
      <c r="M22" s="7">
        <f t="shared" si="0"/>
        <v>933</v>
      </c>
      <c r="N22" s="7">
        <f t="shared" si="0"/>
        <v>906</v>
      </c>
      <c r="O22" s="7">
        <f t="shared" si="4"/>
        <v>880</v>
      </c>
      <c r="Q22" s="7">
        <f>'Прайс-лист'!M26</f>
        <v>0</v>
      </c>
      <c r="R22" s="12">
        <f t="shared" si="1"/>
        <v>0</v>
      </c>
    </row>
    <row r="23" spans="1:18" x14ac:dyDescent="0.25">
      <c r="A23" s="69" t="s">
        <v>148</v>
      </c>
      <c r="B23" s="70">
        <v>30.8</v>
      </c>
      <c r="C23" s="66">
        <f>B23*Настройки!$B$1</f>
        <v>425.04</v>
      </c>
      <c r="D23" s="9">
        <v>1.65</v>
      </c>
      <c r="E23" s="66">
        <f t="shared" si="2"/>
        <v>701.31600000000003</v>
      </c>
      <c r="F23" s="7">
        <f t="shared" si="3"/>
        <v>701</v>
      </c>
      <c r="J23" s="121"/>
      <c r="K23" s="7">
        <f t="shared" si="0"/>
        <v>820</v>
      </c>
      <c r="L23" s="7">
        <f t="shared" si="0"/>
        <v>766</v>
      </c>
      <c r="M23" s="7">
        <f t="shared" si="0"/>
        <v>744</v>
      </c>
      <c r="N23" s="7">
        <f t="shared" si="0"/>
        <v>722</v>
      </c>
      <c r="O23" s="7">
        <f t="shared" si="4"/>
        <v>701</v>
      </c>
      <c r="Q23" s="7">
        <f>'Прайс-лист'!M27</f>
        <v>0</v>
      </c>
      <c r="R23" s="12">
        <f t="shared" si="1"/>
        <v>0</v>
      </c>
    </row>
    <row r="24" spans="1:18" x14ac:dyDescent="0.25">
      <c r="A24" s="71" t="s">
        <v>149</v>
      </c>
      <c r="B24" s="70">
        <v>38.85</v>
      </c>
      <c r="C24" s="66">
        <f>B24*Настройки!$B$1</f>
        <v>536.13</v>
      </c>
      <c r="D24" s="9">
        <v>1.65</v>
      </c>
      <c r="E24" s="66">
        <f t="shared" si="2"/>
        <v>884.61449999999991</v>
      </c>
      <c r="F24" s="7">
        <f t="shared" si="3"/>
        <v>885</v>
      </c>
      <c r="J24" s="121"/>
      <c r="K24" s="7">
        <f t="shared" ref="K24:N24" si="5">ROUND(L24*K$26,0)</f>
        <v>1035</v>
      </c>
      <c r="L24" s="7">
        <f t="shared" si="5"/>
        <v>967</v>
      </c>
      <c r="M24" s="7">
        <f t="shared" si="5"/>
        <v>939</v>
      </c>
      <c r="N24" s="7">
        <f t="shared" si="5"/>
        <v>912</v>
      </c>
      <c r="O24" s="7">
        <f t="shared" si="4"/>
        <v>885</v>
      </c>
      <c r="Q24" s="7">
        <f>'Прайс-лист'!M28</f>
        <v>0</v>
      </c>
      <c r="R24" s="12">
        <f t="shared" si="1"/>
        <v>0</v>
      </c>
    </row>
    <row r="25" spans="1:18" x14ac:dyDescent="0.25">
      <c r="Q25" s="13">
        <f>SUM(Q2:Q24)</f>
        <v>0</v>
      </c>
      <c r="R25" s="14">
        <f>SUM(R2:R24)</f>
        <v>0</v>
      </c>
    </row>
    <row r="26" spans="1:18" x14ac:dyDescent="0.25">
      <c r="J26" s="17" t="s">
        <v>69</v>
      </c>
      <c r="K26" s="9">
        <v>1.07</v>
      </c>
      <c r="L26" s="9">
        <v>1.03</v>
      </c>
      <c r="M26" s="9">
        <v>1.03</v>
      </c>
      <c r="N26" s="9">
        <v>1.03</v>
      </c>
      <c r="O26" s="9">
        <v>1</v>
      </c>
    </row>
  </sheetData>
  <mergeCells count="1">
    <mergeCell ref="J1:J2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B1"/>
  <sheetViews>
    <sheetView workbookViewId="0">
      <selection activeCell="G17" sqref="G17"/>
    </sheetView>
  </sheetViews>
  <sheetFormatPr defaultColWidth="11.42578125" defaultRowHeight="15" x14ac:dyDescent="0.25"/>
  <cols>
    <col min="1" max="1" width="6" bestFit="1" customWidth="1"/>
    <col min="2" max="2" width="5.42578125" bestFit="1" customWidth="1"/>
  </cols>
  <sheetData>
    <row r="1" spans="1:2" ht="15.75" thickBot="1" x14ac:dyDescent="0.3">
      <c r="A1" s="6" t="s">
        <v>54</v>
      </c>
      <c r="B1" s="15">
        <v>13.8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Прайс-лист</vt:lpstr>
      <vt:lpstr>пластик</vt:lpstr>
      <vt:lpstr>Счёт</vt:lpstr>
      <vt:lpstr>Настройки</vt:lpstr>
      <vt:lpstr>'Прайс-лист'!Заголовки_для_печати</vt:lpstr>
      <vt:lpstr>'Прайс-лист'!Область_печати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Прайс-лист Ура! Подарки! Новогодняя Программа 2021-2022</dc:title>
  <dc:subject>Прайс-лист на упаковку 2021-2022</dc:subject>
  <dc:creator>hosti</dc:creator>
  <cp:keywords>Прайс-лист, Ура! Подарки!</cp:keywords>
  <dc:description/>
  <cp:lastModifiedBy>Анна Ракша</cp:lastModifiedBy>
  <cp:lastPrinted>2025-03-03T12:00:06Z</cp:lastPrinted>
  <dcterms:created xsi:type="dcterms:W3CDTF">2006-09-28T05:33:49Z</dcterms:created>
  <dcterms:modified xsi:type="dcterms:W3CDTF">2025-09-05T06:47:19Z</dcterms:modified>
  <cp:category/>
</cp:coreProperties>
</file>